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0" windowWidth="19440" windowHeight="108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'Sheet1'!$A$1:$S$57</definedName>
  </definedNames>
  <calcPr fullCalcOnLoad="1"/>
</workbook>
</file>

<file path=xl/sharedStrings.xml><?xml version="1.0" encoding="utf-8"?>
<sst xmlns="http://schemas.openxmlformats.org/spreadsheetml/2006/main" count="54" uniqueCount="42">
  <si>
    <t>Downtown Minneapolis Neighborhood Association</t>
  </si>
  <si>
    <t>Year-to-date</t>
  </si>
  <si>
    <t>Annual</t>
  </si>
  <si>
    <t>Income</t>
  </si>
  <si>
    <t>Actual</t>
  </si>
  <si>
    <t>Budget</t>
  </si>
  <si>
    <t>Difference</t>
  </si>
  <si>
    <t>Other Income ***</t>
  </si>
  <si>
    <t xml:space="preserve">      Total Income</t>
  </si>
  <si>
    <t>Expenses</t>
  </si>
  <si>
    <t>Advertising and Marketing</t>
  </si>
  <si>
    <t>Bank Service Charges and Other Fees</t>
  </si>
  <si>
    <t>Insurance</t>
  </si>
  <si>
    <t>Office Supplies</t>
  </si>
  <si>
    <t>Professional Services</t>
  </si>
  <si>
    <t>Telephone</t>
  </si>
  <si>
    <t>Income less Expenses</t>
  </si>
  <si>
    <t>** NCEC Funding - Replaces the Citizen Participation / Community Development Block Grant program</t>
  </si>
  <si>
    <t>*** Other income - Donations, grants, etc…</t>
  </si>
  <si>
    <t>Rent (post office box)</t>
  </si>
  <si>
    <t>NCEC - Community Participation Program **</t>
  </si>
  <si>
    <t xml:space="preserve">Web Site </t>
  </si>
  <si>
    <t>Dues / Memberships</t>
  </si>
  <si>
    <t>NRP Phase II Projects</t>
  </si>
  <si>
    <t xml:space="preserve">     Accountant </t>
  </si>
  <si>
    <t>Other Services</t>
  </si>
  <si>
    <t>Communications and Outreach</t>
  </si>
  <si>
    <t>TOTAL NRP Phase II Project Income</t>
  </si>
  <si>
    <t>Total NRP Phase II Project Expenses</t>
  </si>
  <si>
    <t>NRP Program / Project Budget</t>
  </si>
  <si>
    <t>Remaining</t>
  </si>
  <si>
    <t>Outreach Events / Sponsorships</t>
  </si>
  <si>
    <t>Notes to the Financials</t>
  </si>
  <si>
    <t>General Operating and Program Budget</t>
  </si>
  <si>
    <t xml:space="preserve">     Neighborhood / Finance Coordinator</t>
  </si>
  <si>
    <t>Total Admin Expenses</t>
  </si>
  <si>
    <t>TOTAL EXPENSES</t>
  </si>
  <si>
    <t>Mill City Farmers Market</t>
  </si>
  <si>
    <t xml:space="preserve">F2019 Budget vs. Actual </t>
  </si>
  <si>
    <t>For period ending January 31, 2019</t>
  </si>
  <si>
    <t>Cash in bank as of 1/31/2019</t>
  </si>
  <si>
    <t>Survey Monkey monthly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</si>
</sst>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0" xfId="44" applyNumberFormat="1" applyFont="1" applyAlignment="1">
      <alignment/>
    </xf>
    <xf numFmtId="3" fontId="3" fillId="0" borderId="0" xfId="44" applyNumberFormat="1" applyFont="1" applyAlignment="1">
      <alignment/>
    </xf>
    <xf numFmtId="44" fontId="3" fillId="0" borderId="0" xfId="44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7" fontId="5" fillId="0" borderId="0" xfId="0" applyNumberFormat="1" applyFont="1" applyAlignment="1">
      <alignment/>
    </xf>
    <xf numFmtId="37" fontId="5" fillId="0" borderId="0" xfId="44" applyNumberFormat="1" applyFont="1" applyAlignment="1">
      <alignment/>
    </xf>
    <xf numFmtId="3" fontId="5" fillId="0" borderId="0" xfId="44" applyNumberFormat="1" applyFont="1" applyAlignment="1">
      <alignment/>
    </xf>
    <xf numFmtId="44" fontId="5" fillId="0" borderId="0" xfId="44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Border="1" applyAlignment="1">
      <alignment/>
    </xf>
    <xf numFmtId="44" fontId="5" fillId="0" borderId="10" xfId="44" applyFont="1" applyBorder="1" applyAlignment="1">
      <alignment/>
    </xf>
    <xf numFmtId="37" fontId="4" fillId="0" borderId="10" xfId="0" applyNumberFormat="1" applyFont="1" applyBorder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44" applyNumberFormat="1" applyFont="1" applyAlignment="1">
      <alignment horizontal="center"/>
    </xf>
    <xf numFmtId="3" fontId="4" fillId="0" borderId="0" xfId="44" applyNumberFormat="1" applyFont="1" applyAlignment="1">
      <alignment horizontal="center"/>
    </xf>
    <xf numFmtId="37" fontId="4" fillId="0" borderId="11" xfId="0" applyNumberFormat="1" applyFont="1" applyBorder="1" applyAlignment="1">
      <alignment horizontal="center"/>
    </xf>
    <xf numFmtId="44" fontId="4" fillId="0" borderId="12" xfId="44" applyFont="1" applyBorder="1" applyAlignment="1">
      <alignment horizontal="center"/>
    </xf>
    <xf numFmtId="37" fontId="4" fillId="0" borderId="13" xfId="0" applyNumberFormat="1" applyFont="1" applyBorder="1" applyAlignment="1">
      <alignment horizontal="center"/>
    </xf>
    <xf numFmtId="44" fontId="4" fillId="0" borderId="11" xfId="44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37" fontId="4" fillId="0" borderId="14" xfId="0" applyNumberFormat="1" applyFont="1" applyBorder="1" applyAlignment="1">
      <alignment horizontal="center"/>
    </xf>
    <xf numFmtId="44" fontId="4" fillId="0" borderId="15" xfId="44" applyFont="1" applyBorder="1" applyAlignment="1">
      <alignment horizontal="center"/>
    </xf>
    <xf numFmtId="44" fontId="4" fillId="0" borderId="14" xfId="44" applyFont="1" applyBorder="1" applyAlignment="1">
      <alignment horizontal="center"/>
    </xf>
    <xf numFmtId="0" fontId="5" fillId="0" borderId="14" xfId="0" applyFont="1" applyBorder="1" applyAlignment="1">
      <alignment/>
    </xf>
    <xf numFmtId="164" fontId="5" fillId="0" borderId="16" xfId="0" applyNumberFormat="1" applyFont="1" applyBorder="1" applyAlignment="1">
      <alignment/>
    </xf>
    <xf numFmtId="44" fontId="5" fillId="0" borderId="16" xfId="44" applyFont="1" applyBorder="1" applyAlignment="1">
      <alignment/>
    </xf>
    <xf numFmtId="44" fontId="5" fillId="0" borderId="17" xfId="44" applyFont="1" applyBorder="1" applyAlignment="1">
      <alignment/>
    </xf>
    <xf numFmtId="44" fontId="5" fillId="0" borderId="15" xfId="44" applyFont="1" applyBorder="1" applyAlignment="1">
      <alignment/>
    </xf>
    <xf numFmtId="44" fontId="5" fillId="0" borderId="14" xfId="44" applyFont="1" applyBorder="1" applyAlignment="1">
      <alignment/>
    </xf>
    <xf numFmtId="0" fontId="5" fillId="0" borderId="13" xfId="0" applyFont="1" applyBorder="1" applyAlignment="1">
      <alignment horizontal="center"/>
    </xf>
    <xf numFmtId="44" fontId="5" fillId="0" borderId="18" xfId="44" applyFont="1" applyBorder="1" applyAlignment="1">
      <alignment/>
    </xf>
    <xf numFmtId="44" fontId="5" fillId="0" borderId="13" xfId="44" applyFont="1" applyBorder="1" applyAlignment="1">
      <alignment/>
    </xf>
    <xf numFmtId="44" fontId="5" fillId="0" borderId="12" xfId="44" applyFont="1" applyBorder="1" applyAlignment="1">
      <alignment/>
    </xf>
    <xf numFmtId="44" fontId="5" fillId="0" borderId="19" xfId="44" applyFont="1" applyBorder="1" applyAlignment="1">
      <alignment/>
    </xf>
    <xf numFmtId="0" fontId="5" fillId="0" borderId="14" xfId="0" applyFont="1" applyBorder="1" applyAlignment="1">
      <alignment horizontal="center" wrapText="1"/>
    </xf>
    <xf numFmtId="44" fontId="4" fillId="0" borderId="0" xfId="44" applyFont="1" applyAlignment="1">
      <alignment/>
    </xf>
    <xf numFmtId="44" fontId="4" fillId="0" borderId="18" xfId="44" applyFont="1" applyBorder="1" applyAlignment="1">
      <alignment/>
    </xf>
    <xf numFmtId="44" fontId="4" fillId="0" borderId="13" xfId="44" applyFont="1" applyBorder="1" applyAlignment="1">
      <alignment/>
    </xf>
    <xf numFmtId="44" fontId="4" fillId="0" borderId="12" xfId="44" applyFont="1" applyBorder="1" applyAlignment="1">
      <alignment/>
    </xf>
    <xf numFmtId="44" fontId="4" fillId="0" borderId="11" xfId="44" applyFont="1" applyBorder="1" applyAlignment="1">
      <alignment/>
    </xf>
    <xf numFmtId="0" fontId="4" fillId="0" borderId="10" xfId="0" applyFont="1" applyBorder="1" applyAlignment="1">
      <alignment/>
    </xf>
    <xf numFmtId="44" fontId="4" fillId="0" borderId="10" xfId="44" applyFont="1" applyBorder="1" applyAlignment="1">
      <alignment/>
    </xf>
    <xf numFmtId="44" fontId="4" fillId="0" borderId="19" xfId="44" applyFont="1" applyBorder="1" applyAlignment="1">
      <alignment/>
    </xf>
    <xf numFmtId="44" fontId="4" fillId="0" borderId="14" xfId="44" applyFont="1" applyBorder="1" applyAlignment="1">
      <alignment/>
    </xf>
    <xf numFmtId="44" fontId="4" fillId="0" borderId="15" xfId="44" applyFont="1" applyBorder="1" applyAlignment="1">
      <alignment/>
    </xf>
    <xf numFmtId="0" fontId="4" fillId="0" borderId="14" xfId="0" applyFont="1" applyBorder="1" applyAlignment="1">
      <alignment horizontal="center"/>
    </xf>
    <xf numFmtId="44" fontId="5" fillId="0" borderId="20" xfId="44" applyFont="1" applyBorder="1" applyAlignment="1">
      <alignment/>
    </xf>
    <xf numFmtId="44" fontId="5" fillId="0" borderId="11" xfId="44" applyFont="1" applyBorder="1" applyAlignment="1">
      <alignment/>
    </xf>
    <xf numFmtId="44" fontId="5" fillId="0" borderId="11" xfId="0" applyNumberFormat="1" applyFont="1" applyBorder="1" applyAlignment="1">
      <alignment/>
    </xf>
    <xf numFmtId="44" fontId="5" fillId="0" borderId="11" xfId="44" applyFont="1" applyBorder="1" applyAlignment="1">
      <alignment horizontal="center"/>
    </xf>
    <xf numFmtId="4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 wrapText="1"/>
    </xf>
    <xf numFmtId="44" fontId="39" fillId="0" borderId="0" xfId="44" applyFont="1" applyAlignment="1">
      <alignment/>
    </xf>
    <xf numFmtId="44" fontId="5" fillId="0" borderId="13" xfId="44" applyFont="1" applyBorder="1" applyAlignment="1">
      <alignment horizontal="center"/>
    </xf>
    <xf numFmtId="0" fontId="5" fillId="0" borderId="10" xfId="0" applyFont="1" applyBorder="1" applyAlignment="1">
      <alignment/>
    </xf>
    <xf numFmtId="44" fontId="5" fillId="0" borderId="14" xfId="44" applyFont="1" applyBorder="1" applyAlignment="1">
      <alignment horizontal="center"/>
    </xf>
    <xf numFmtId="44" fontId="5" fillId="0" borderId="15" xfId="44" applyFont="1" applyBorder="1" applyAlignment="1">
      <alignment horizontal="center"/>
    </xf>
    <xf numFmtId="44" fontId="4" fillId="0" borderId="0" xfId="44" applyFont="1" applyBorder="1" applyAlignment="1">
      <alignment/>
    </xf>
    <xf numFmtId="44" fontId="4" fillId="0" borderId="21" xfId="44" applyFont="1" applyBorder="1" applyAlignment="1">
      <alignment/>
    </xf>
    <xf numFmtId="44" fontId="4" fillId="0" borderId="22" xfId="44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0" xfId="44" applyNumberFormat="1" applyFont="1" applyAlignment="1">
      <alignment/>
    </xf>
    <xf numFmtId="3" fontId="4" fillId="0" borderId="0" xfId="44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44" fontId="5" fillId="0" borderId="0" xfId="44" applyFont="1" applyBorder="1" applyAlignment="1">
      <alignment/>
    </xf>
    <xf numFmtId="44" fontId="4" fillId="0" borderId="23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zoomScale="85" zoomScaleNormal="85" zoomScalePageLayoutView="0" workbookViewId="0" topLeftCell="A1">
      <selection activeCell="B17" sqref="B17"/>
    </sheetView>
  </sheetViews>
  <sheetFormatPr defaultColWidth="9.140625" defaultRowHeight="15"/>
  <cols>
    <col min="1" max="1" width="41.8515625" style="6" customWidth="1"/>
    <col min="2" max="2" width="15.00390625" style="2" customWidth="1"/>
    <col min="3" max="3" width="15.140625" style="2" hidden="1" customWidth="1"/>
    <col min="4" max="7" width="13.28125" style="2" hidden="1" customWidth="1"/>
    <col min="8" max="8" width="13.00390625" style="2" hidden="1" customWidth="1"/>
    <col min="9" max="9" width="15.28125" style="2" hidden="1" customWidth="1"/>
    <col min="10" max="10" width="14.28125" style="2" hidden="1" customWidth="1"/>
    <col min="11" max="11" width="13.140625" style="3" hidden="1" customWidth="1"/>
    <col min="12" max="12" width="15.00390625" style="4" hidden="1" customWidth="1"/>
    <col min="13" max="13" width="15.00390625" style="3" hidden="1" customWidth="1"/>
    <col min="14" max="14" width="15.00390625" style="2" customWidth="1"/>
    <col min="15" max="15" width="15.28125" style="5" customWidth="1"/>
    <col min="16" max="16" width="15.00390625" style="5" customWidth="1"/>
    <col min="17" max="17" width="13.140625" style="2" customWidth="1"/>
    <col min="18" max="18" width="14.421875" style="5" customWidth="1"/>
    <col min="19" max="19" width="33.57421875" style="6" customWidth="1"/>
    <col min="20" max="22" width="9.140625" style="7" customWidth="1"/>
    <col min="23" max="16384" width="9.140625" style="6" customWidth="1"/>
  </cols>
  <sheetData>
    <row r="1" spans="1:19" ht="15.7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7"/>
      <c r="M1" s="16"/>
      <c r="N1" s="15"/>
      <c r="O1" s="18"/>
      <c r="P1" s="18"/>
      <c r="Q1" s="15"/>
      <c r="R1" s="18"/>
      <c r="S1" s="19"/>
    </row>
    <row r="2" spans="1:19" ht="15.75">
      <c r="A2" s="14" t="s">
        <v>38</v>
      </c>
      <c r="B2" s="15"/>
      <c r="C2" s="15"/>
      <c r="D2" s="15"/>
      <c r="E2" s="15"/>
      <c r="F2" s="15"/>
      <c r="G2" s="15"/>
      <c r="H2" s="15"/>
      <c r="I2" s="15"/>
      <c r="J2" s="15"/>
      <c r="K2" s="16"/>
      <c r="L2" s="17"/>
      <c r="M2" s="16"/>
      <c r="N2" s="15"/>
      <c r="O2" s="18"/>
      <c r="P2" s="18"/>
      <c r="Q2" s="15"/>
      <c r="R2" s="18"/>
      <c r="S2" s="19"/>
    </row>
    <row r="3" spans="1:21" ht="15.75">
      <c r="A3" s="14" t="s">
        <v>39</v>
      </c>
      <c r="B3" s="15"/>
      <c r="C3" s="15"/>
      <c r="D3" s="15"/>
      <c r="E3" s="15"/>
      <c r="F3" s="15"/>
      <c r="G3" s="15"/>
      <c r="H3" s="15"/>
      <c r="I3" s="15"/>
      <c r="J3" s="15"/>
      <c r="K3" s="16"/>
      <c r="L3" s="17"/>
      <c r="M3" s="16"/>
      <c r="N3" s="15"/>
      <c r="O3" s="18"/>
      <c r="P3" s="18"/>
      <c r="Q3" s="15"/>
      <c r="R3" s="18"/>
      <c r="S3" s="19"/>
      <c r="U3" s="8"/>
    </row>
    <row r="4" spans="1:21" ht="16.5" thickBot="1">
      <c r="A4" s="19"/>
      <c r="B4" s="15"/>
      <c r="C4" s="15"/>
      <c r="D4" s="15"/>
      <c r="E4" s="15"/>
      <c r="F4" s="15"/>
      <c r="G4" s="15"/>
      <c r="H4" s="15"/>
      <c r="I4" s="15"/>
      <c r="J4" s="15"/>
      <c r="K4" s="16"/>
      <c r="L4" s="17"/>
      <c r="M4" s="16"/>
      <c r="N4" s="20"/>
      <c r="O4" s="21"/>
      <c r="P4" s="21"/>
      <c r="Q4" s="22"/>
      <c r="R4" s="21"/>
      <c r="S4" s="19"/>
      <c r="U4" s="8"/>
    </row>
    <row r="5" spans="1:22" s="1" customFormat="1" ht="15.75">
      <c r="A5" s="14" t="s">
        <v>33</v>
      </c>
      <c r="B5" s="23"/>
      <c r="C5" s="23"/>
      <c r="D5" s="23"/>
      <c r="E5" s="23"/>
      <c r="F5" s="23"/>
      <c r="G5" s="23"/>
      <c r="H5" s="23"/>
      <c r="I5" s="23"/>
      <c r="J5" s="23"/>
      <c r="K5" s="24"/>
      <c r="L5" s="25"/>
      <c r="M5" s="24"/>
      <c r="N5" s="26" t="s">
        <v>1</v>
      </c>
      <c r="O5" s="27" t="s">
        <v>1</v>
      </c>
      <c r="P5" s="27" t="s">
        <v>1</v>
      </c>
      <c r="Q5" s="28" t="s">
        <v>2</v>
      </c>
      <c r="R5" s="29" t="s">
        <v>5</v>
      </c>
      <c r="S5" s="30" t="s">
        <v>32</v>
      </c>
      <c r="T5" s="7"/>
      <c r="U5" s="8"/>
      <c r="V5" s="9"/>
    </row>
    <row r="6" spans="1:22" s="10" customFormat="1" ht="16.5" thickBot="1">
      <c r="A6" s="31" t="s">
        <v>3</v>
      </c>
      <c r="B6" s="32">
        <v>43466</v>
      </c>
      <c r="C6" s="32">
        <v>43497</v>
      </c>
      <c r="D6" s="32">
        <v>43525</v>
      </c>
      <c r="E6" s="32">
        <v>43556</v>
      </c>
      <c r="F6" s="32">
        <v>43586</v>
      </c>
      <c r="G6" s="32">
        <v>43617</v>
      </c>
      <c r="H6" s="32">
        <v>43647</v>
      </c>
      <c r="I6" s="32">
        <v>43678</v>
      </c>
      <c r="J6" s="32">
        <v>43709</v>
      </c>
      <c r="K6" s="32">
        <v>43739</v>
      </c>
      <c r="L6" s="32">
        <v>43770</v>
      </c>
      <c r="M6" s="32">
        <v>43800</v>
      </c>
      <c r="N6" s="33" t="s">
        <v>4</v>
      </c>
      <c r="O6" s="34" t="s">
        <v>5</v>
      </c>
      <c r="P6" s="34" t="s">
        <v>6</v>
      </c>
      <c r="Q6" s="33" t="s">
        <v>5</v>
      </c>
      <c r="R6" s="35" t="s">
        <v>30</v>
      </c>
      <c r="S6" s="36"/>
      <c r="T6" s="7"/>
      <c r="U6" s="8"/>
      <c r="V6" s="11"/>
    </row>
    <row r="7" spans="1:21" ht="16.5" thickBo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9"/>
      <c r="P7" s="40"/>
      <c r="Q7" s="41"/>
      <c r="R7" s="40"/>
      <c r="S7" s="42"/>
      <c r="U7" s="8"/>
    </row>
    <row r="8" spans="1:21" ht="15.75">
      <c r="A8" s="19" t="s">
        <v>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43">
        <f>SUM(B8:M8)</f>
        <v>0</v>
      </c>
      <c r="O8" s="44">
        <f>SUM(60500/12*1)</f>
        <v>5041.666666666667</v>
      </c>
      <c r="P8" s="44">
        <f>SUM(N8-O8)</f>
        <v>-5041.666666666667</v>
      </c>
      <c r="Q8" s="45">
        <v>60500</v>
      </c>
      <c r="R8" s="45">
        <f>SUM(N8-Q8)</f>
        <v>-60500</v>
      </c>
      <c r="S8" s="42"/>
      <c r="U8" s="8"/>
    </row>
    <row r="9" spans="1:21" ht="15.75">
      <c r="A9" s="19" t="s">
        <v>23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43">
        <f>SUM(B9:M9)</f>
        <v>0</v>
      </c>
      <c r="O9" s="44"/>
      <c r="P9" s="44">
        <f>SUM(N9-O9)</f>
        <v>0</v>
      </c>
      <c r="Q9" s="45"/>
      <c r="R9" s="44">
        <f>SUM(N9-Q9)</f>
        <v>0</v>
      </c>
      <c r="S9" s="64"/>
      <c r="U9" s="8"/>
    </row>
    <row r="10" spans="1:19" ht="16.5" thickBot="1">
      <c r="A10" s="19" t="s">
        <v>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46">
        <f>SUM(B10:M10)</f>
        <v>0</v>
      </c>
      <c r="O10" s="41"/>
      <c r="P10" s="41">
        <f>SUM(N10-O10)</f>
        <v>0</v>
      </c>
      <c r="Q10" s="40"/>
      <c r="R10" s="41"/>
      <c r="S10" s="47"/>
    </row>
    <row r="11" spans="1:22" s="1" customFormat="1" ht="15.75">
      <c r="A11" s="14" t="s">
        <v>8</v>
      </c>
      <c r="B11" s="48">
        <f aca="true" t="shared" si="0" ref="B11:H11">SUM(B8:B10)</f>
        <v>0</v>
      </c>
      <c r="C11" s="48">
        <f t="shared" si="0"/>
        <v>0</v>
      </c>
      <c r="D11" s="48">
        <f t="shared" si="0"/>
        <v>0</v>
      </c>
      <c r="E11" s="48">
        <f t="shared" si="0"/>
        <v>0</v>
      </c>
      <c r="F11" s="48">
        <f t="shared" si="0"/>
        <v>0</v>
      </c>
      <c r="G11" s="48">
        <f t="shared" si="0"/>
        <v>0</v>
      </c>
      <c r="H11" s="48">
        <f t="shared" si="0"/>
        <v>0</v>
      </c>
      <c r="I11" s="48">
        <f>SUM(I7:I10)</f>
        <v>0</v>
      </c>
      <c r="J11" s="48">
        <f aca="true" t="shared" si="1" ref="J11:R11">SUM(J8:J10)</f>
        <v>0</v>
      </c>
      <c r="K11" s="48">
        <f t="shared" si="1"/>
        <v>0</v>
      </c>
      <c r="L11" s="48">
        <f t="shared" si="1"/>
        <v>0</v>
      </c>
      <c r="M11" s="48">
        <f t="shared" si="1"/>
        <v>0</v>
      </c>
      <c r="N11" s="49">
        <f t="shared" si="1"/>
        <v>0</v>
      </c>
      <c r="O11" s="50">
        <f t="shared" si="1"/>
        <v>5041.666666666667</v>
      </c>
      <c r="P11" s="51">
        <f t="shared" si="1"/>
        <v>-5041.666666666667</v>
      </c>
      <c r="Q11" s="52">
        <f t="shared" si="1"/>
        <v>60500</v>
      </c>
      <c r="R11" s="50">
        <f t="shared" si="1"/>
        <v>-60500</v>
      </c>
      <c r="S11" s="30"/>
      <c r="T11" s="9"/>
      <c r="U11" s="9"/>
      <c r="V11" s="9"/>
    </row>
    <row r="12" spans="1:19" ht="13.5" customHeight="1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43"/>
      <c r="O12" s="44"/>
      <c r="P12" s="45"/>
      <c r="Q12" s="44"/>
      <c r="R12" s="44"/>
      <c r="S12" s="42"/>
    </row>
    <row r="13" spans="1:22" s="1" customFormat="1" ht="16.5" thickBot="1">
      <c r="A13" s="53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O13" s="56"/>
      <c r="P13" s="57"/>
      <c r="Q13" s="56"/>
      <c r="R13" s="56"/>
      <c r="S13" s="58"/>
      <c r="T13" s="7"/>
      <c r="U13" s="7"/>
      <c r="V13" s="12"/>
    </row>
    <row r="14" spans="1:22" ht="15.75">
      <c r="A14" s="19" t="s">
        <v>10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59">
        <f aca="true" t="shared" si="2" ref="N14:N20">SUM(B14:M14)</f>
        <v>0</v>
      </c>
      <c r="O14" s="60">
        <f>SUM(2500/12*1)</f>
        <v>208.33333333333334</v>
      </c>
      <c r="P14" s="61">
        <f aca="true" t="shared" si="3" ref="P14:P20">SUM(N14-O14)</f>
        <v>-208.33333333333334</v>
      </c>
      <c r="Q14" s="62">
        <v>2500</v>
      </c>
      <c r="R14" s="63">
        <f aca="true" t="shared" si="4" ref="R14:R20">SUM(Q14-N14)</f>
        <v>2500</v>
      </c>
      <c r="S14" s="64"/>
      <c r="V14" s="12"/>
    </row>
    <row r="15" spans="1:22" ht="15.75">
      <c r="A15" s="19" t="s">
        <v>11</v>
      </c>
      <c r="B15" s="18"/>
      <c r="C15" s="65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43">
        <f t="shared" si="2"/>
        <v>0</v>
      </c>
      <c r="O15" s="44">
        <f>SUM(200/12*1)</f>
        <v>16.666666666666668</v>
      </c>
      <c r="P15" s="63">
        <f>SUM(N15-O15)</f>
        <v>-16.666666666666668</v>
      </c>
      <c r="Q15" s="66">
        <v>200</v>
      </c>
      <c r="R15" s="63">
        <f>SUM(Q15-N15)</f>
        <v>200</v>
      </c>
      <c r="S15" s="64"/>
      <c r="V15" s="12"/>
    </row>
    <row r="16" spans="1:22" ht="15.75">
      <c r="A16" s="19" t="s">
        <v>26</v>
      </c>
      <c r="B16" s="18">
        <v>37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43">
        <f t="shared" si="2"/>
        <v>37</v>
      </c>
      <c r="O16" s="44">
        <f>SUM(2000/12*1)</f>
        <v>166.66666666666666</v>
      </c>
      <c r="P16" s="63">
        <f t="shared" si="3"/>
        <v>-129.66666666666666</v>
      </c>
      <c r="Q16" s="66">
        <v>2000</v>
      </c>
      <c r="R16" s="63">
        <f t="shared" si="4"/>
        <v>1963</v>
      </c>
      <c r="S16" s="42" t="s">
        <v>41</v>
      </c>
      <c r="V16" s="12"/>
    </row>
    <row r="17" spans="1:22" ht="15.75">
      <c r="A17" s="19" t="s">
        <v>22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43">
        <f t="shared" si="2"/>
        <v>0</v>
      </c>
      <c r="O17" s="44">
        <f>SUM(3500/12*1)</f>
        <v>291.6666666666667</v>
      </c>
      <c r="P17" s="63">
        <f t="shared" si="3"/>
        <v>-291.6666666666667</v>
      </c>
      <c r="Q17" s="66">
        <v>3500</v>
      </c>
      <c r="R17" s="63">
        <f t="shared" si="4"/>
        <v>3500</v>
      </c>
      <c r="S17" s="64"/>
      <c r="V17" s="12"/>
    </row>
    <row r="18" spans="1:22" ht="15.75">
      <c r="A18" s="19" t="s">
        <v>31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43">
        <f t="shared" si="2"/>
        <v>0</v>
      </c>
      <c r="O18" s="44">
        <f>SUM(10000/12*1)</f>
        <v>833.3333333333334</v>
      </c>
      <c r="P18" s="63">
        <f t="shared" si="3"/>
        <v>-833.3333333333334</v>
      </c>
      <c r="Q18" s="66">
        <v>10000</v>
      </c>
      <c r="R18" s="63">
        <f t="shared" si="4"/>
        <v>10000</v>
      </c>
      <c r="S18" s="64"/>
      <c r="V18" s="12"/>
    </row>
    <row r="19" spans="1:22" ht="15.75">
      <c r="A19" s="19" t="s">
        <v>12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43">
        <f t="shared" si="2"/>
        <v>0</v>
      </c>
      <c r="O19" s="44">
        <f>SUM(750/12*1)</f>
        <v>62.5</v>
      </c>
      <c r="P19" s="63">
        <f t="shared" si="3"/>
        <v>-62.5</v>
      </c>
      <c r="Q19" s="66">
        <v>750</v>
      </c>
      <c r="R19" s="63">
        <f t="shared" si="4"/>
        <v>750</v>
      </c>
      <c r="S19" s="42"/>
      <c r="V19" s="12"/>
    </row>
    <row r="20" spans="1:22" ht="15.75">
      <c r="A20" s="19" t="s">
        <v>13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43">
        <f t="shared" si="2"/>
        <v>0</v>
      </c>
      <c r="O20" s="44">
        <f>SUM(500/12*1)</f>
        <v>41.666666666666664</v>
      </c>
      <c r="P20" s="63">
        <f t="shared" si="3"/>
        <v>-41.666666666666664</v>
      </c>
      <c r="Q20" s="66">
        <v>500</v>
      </c>
      <c r="R20" s="63">
        <f t="shared" si="4"/>
        <v>500</v>
      </c>
      <c r="S20" s="64"/>
      <c r="V20" s="12"/>
    </row>
    <row r="21" spans="1:22" ht="15.75">
      <c r="A21" s="19" t="s">
        <v>14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43"/>
      <c r="O21" s="44"/>
      <c r="P21" s="63"/>
      <c r="Q21" s="66"/>
      <c r="R21" s="63"/>
      <c r="S21" s="42"/>
      <c r="V21" s="12"/>
    </row>
    <row r="22" spans="1:22" ht="15.75">
      <c r="A22" s="19" t="s">
        <v>34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43">
        <f aca="true" t="shared" si="5" ref="N22:N27">SUM(B22:M22)</f>
        <v>0</v>
      </c>
      <c r="O22" s="44">
        <f>SUM(36000/12*1)</f>
        <v>3000</v>
      </c>
      <c r="P22" s="63">
        <f aca="true" t="shared" si="6" ref="P22:P27">SUM(N22-O22)</f>
        <v>-3000</v>
      </c>
      <c r="Q22" s="66">
        <v>36000</v>
      </c>
      <c r="R22" s="63">
        <f aca="true" t="shared" si="7" ref="R22:R27">SUM(Q22-N22)</f>
        <v>36000</v>
      </c>
      <c r="S22" s="64"/>
      <c r="V22" s="12"/>
    </row>
    <row r="23" spans="1:22" ht="15.75">
      <c r="A23" s="19" t="s">
        <v>24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43">
        <f t="shared" si="5"/>
        <v>0</v>
      </c>
      <c r="O23" s="44">
        <f>SUM(600/12*1)</f>
        <v>50</v>
      </c>
      <c r="P23" s="63">
        <f t="shared" si="6"/>
        <v>-50</v>
      </c>
      <c r="Q23" s="66">
        <v>600</v>
      </c>
      <c r="R23" s="63">
        <f t="shared" si="7"/>
        <v>600</v>
      </c>
      <c r="S23" s="42"/>
      <c r="V23" s="12"/>
    </row>
    <row r="24" spans="1:22" ht="15.75">
      <c r="A24" s="19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43">
        <f t="shared" si="5"/>
        <v>0</v>
      </c>
      <c r="O24" s="44">
        <f>SUM(500/12*1)</f>
        <v>41.666666666666664</v>
      </c>
      <c r="P24" s="63">
        <f t="shared" si="6"/>
        <v>-41.666666666666664</v>
      </c>
      <c r="Q24" s="66">
        <v>500</v>
      </c>
      <c r="R24" s="63">
        <f t="shared" si="7"/>
        <v>500</v>
      </c>
      <c r="S24" s="64"/>
      <c r="V24" s="12"/>
    </row>
    <row r="25" spans="1:22" ht="15.75">
      <c r="A25" s="19" t="s">
        <v>15</v>
      </c>
      <c r="B25" s="18">
        <v>19.95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43">
        <f t="shared" si="5"/>
        <v>19.95</v>
      </c>
      <c r="O25" s="44">
        <f>SUM(250/12*1)</f>
        <v>20.833333333333332</v>
      </c>
      <c r="P25" s="63">
        <f t="shared" si="6"/>
        <v>-0.8833333333333329</v>
      </c>
      <c r="Q25" s="66">
        <v>250</v>
      </c>
      <c r="R25" s="63">
        <f t="shared" si="7"/>
        <v>230.05</v>
      </c>
      <c r="S25" s="42"/>
      <c r="V25" s="12"/>
    </row>
    <row r="26" spans="1:22" ht="15.75">
      <c r="A26" s="19" t="s">
        <v>21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43">
        <f t="shared" si="5"/>
        <v>0</v>
      </c>
      <c r="O26" s="44">
        <f>SUM(3200/12*1)</f>
        <v>266.6666666666667</v>
      </c>
      <c r="P26" s="63">
        <f t="shared" si="6"/>
        <v>-266.6666666666667</v>
      </c>
      <c r="Q26" s="66">
        <v>3200</v>
      </c>
      <c r="R26" s="63">
        <f t="shared" si="7"/>
        <v>3200</v>
      </c>
      <c r="S26" s="42"/>
      <c r="V26" s="12"/>
    </row>
    <row r="27" spans="1:22" s="1" customFormat="1" ht="16.5" thickBot="1">
      <c r="A27" s="67" t="s">
        <v>25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46">
        <f t="shared" si="5"/>
        <v>0</v>
      </c>
      <c r="O27" s="41">
        <f>SUM(500/12*1)</f>
        <v>41.666666666666664</v>
      </c>
      <c r="P27" s="68">
        <f t="shared" si="6"/>
        <v>-41.666666666666664</v>
      </c>
      <c r="Q27" s="69">
        <v>500</v>
      </c>
      <c r="R27" s="68">
        <f t="shared" si="7"/>
        <v>500</v>
      </c>
      <c r="S27" s="47"/>
      <c r="T27" s="7"/>
      <c r="U27" s="7"/>
      <c r="V27" s="8"/>
    </row>
    <row r="28" spans="1:22" s="1" customFormat="1" ht="15.75">
      <c r="A28" s="14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18"/>
      <c r="P28" s="48"/>
      <c r="Q28" s="70"/>
      <c r="R28" s="48"/>
      <c r="S28" s="14"/>
      <c r="T28" s="7"/>
      <c r="U28" s="7"/>
      <c r="V28" s="8"/>
    </row>
    <row r="29" spans="1:22" s="1" customFormat="1" ht="15.75">
      <c r="A29" s="14" t="s">
        <v>35</v>
      </c>
      <c r="B29" s="48">
        <f>SUM(B14:B27)</f>
        <v>56.95</v>
      </c>
      <c r="C29" s="48">
        <f>SUM(C14:C27)</f>
        <v>0</v>
      </c>
      <c r="D29" s="48">
        <f>SUM(D14:D27)</f>
        <v>0</v>
      </c>
      <c r="E29" s="48">
        <f>SUM(E14:E27)</f>
        <v>0</v>
      </c>
      <c r="F29" s="48">
        <f>SUM(F14:F27)</f>
        <v>0</v>
      </c>
      <c r="G29" s="48">
        <f>SUM(G14:G27)</f>
        <v>0</v>
      </c>
      <c r="H29" s="48">
        <f>SUM(H14:H27)</f>
        <v>0</v>
      </c>
      <c r="I29" s="48">
        <f>SUM(I14:I27)</f>
        <v>0</v>
      </c>
      <c r="J29" s="48">
        <f>SUM(J14:J27)</f>
        <v>0</v>
      </c>
      <c r="K29" s="48">
        <f>SUM(K14:K27)</f>
        <v>0</v>
      </c>
      <c r="L29" s="48">
        <f>SUM(L14:L27)</f>
        <v>0</v>
      </c>
      <c r="M29" s="48">
        <f>SUM(M14:M27)</f>
        <v>0</v>
      </c>
      <c r="N29" s="48">
        <f>SUM(N14:N27)</f>
        <v>56.95</v>
      </c>
      <c r="O29" s="48">
        <f>SUM(O14:O27)</f>
        <v>5041.666666666667</v>
      </c>
      <c r="P29" s="70">
        <f>SUM(P14:P28)</f>
        <v>-4984.716666666667</v>
      </c>
      <c r="Q29" s="70">
        <f>SUM(Q14:Q28)</f>
        <v>60500</v>
      </c>
      <c r="R29" s="70">
        <f>SUM(R14:R27)</f>
        <v>60443.05</v>
      </c>
      <c r="S29" s="14"/>
      <c r="T29" s="9"/>
      <c r="U29" s="9"/>
      <c r="V29" s="13"/>
    </row>
    <row r="30" spans="1:22" s="1" customFormat="1" ht="15.75">
      <c r="A30" s="14" t="s">
        <v>23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>
        <f>SUM(B30:M30)</f>
        <v>0</v>
      </c>
      <c r="O30" s="48"/>
      <c r="P30" s="48"/>
      <c r="Q30" s="48"/>
      <c r="R30" s="48"/>
      <c r="S30" s="14"/>
      <c r="T30" s="9"/>
      <c r="U30" s="9"/>
      <c r="V30" s="9"/>
    </row>
    <row r="31" spans="1:22" s="1" customFormat="1" ht="15.75">
      <c r="A31" s="14" t="s">
        <v>36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>
        <f>SUM(B31:M31)</f>
        <v>0</v>
      </c>
      <c r="O31" s="71"/>
      <c r="P31" s="71"/>
      <c r="Q31" s="71"/>
      <c r="R31" s="71"/>
      <c r="S31" s="14"/>
      <c r="T31" s="9"/>
      <c r="U31" s="9"/>
      <c r="V31" s="9"/>
    </row>
    <row r="32" spans="1:22" s="1" customFormat="1" ht="16.5" thickBot="1">
      <c r="A32" s="14" t="s">
        <v>16</v>
      </c>
      <c r="B32" s="72">
        <f>SUM(B11-B31)</f>
        <v>0</v>
      </c>
      <c r="C32" s="72">
        <f>SUM(C11-C29)</f>
        <v>0</v>
      </c>
      <c r="D32" s="72">
        <f>SUM(D11-D29)</f>
        <v>0</v>
      </c>
      <c r="E32" s="72">
        <f>SUM(E11-E29)</f>
        <v>0</v>
      </c>
      <c r="F32" s="72">
        <f>SUM(F11-F29)</f>
        <v>0</v>
      </c>
      <c r="G32" s="72">
        <f>SUM(G11-G29)</f>
        <v>0</v>
      </c>
      <c r="H32" s="72">
        <f>SUM(H11-H29)</f>
        <v>0</v>
      </c>
      <c r="I32" s="72">
        <f>SUM(I11-I29)</f>
        <v>0</v>
      </c>
      <c r="J32" s="72">
        <f>SUM(J11-J29)</f>
        <v>0</v>
      </c>
      <c r="K32" s="72">
        <f>SUM(K11-K29)</f>
        <v>0</v>
      </c>
      <c r="L32" s="72">
        <f>SUM(L11-L29)</f>
        <v>0</v>
      </c>
      <c r="M32" s="72">
        <f>SUM(M11-M29)</f>
        <v>0</v>
      </c>
      <c r="N32" s="72">
        <f>SUM(N11-N31)</f>
        <v>0</v>
      </c>
      <c r="O32" s="72">
        <f>SUM(O11-O29)</f>
        <v>0</v>
      </c>
      <c r="P32" s="72">
        <f>SUM(P11-P29)</f>
        <v>-56.94999999999982</v>
      </c>
      <c r="Q32" s="72">
        <f>SUM(Q11-Q29)</f>
        <v>0</v>
      </c>
      <c r="R32" s="72"/>
      <c r="S32" s="14"/>
      <c r="T32" s="9"/>
      <c r="U32" s="9"/>
      <c r="V32" s="9"/>
    </row>
    <row r="33" spans="1:22" s="1" customFormat="1" ht="16.5" thickTop="1">
      <c r="A33" s="14"/>
      <c r="B33" s="73"/>
      <c r="C33" s="73"/>
      <c r="D33" s="73"/>
      <c r="E33" s="73"/>
      <c r="F33" s="73"/>
      <c r="G33" s="73"/>
      <c r="H33" s="73"/>
      <c r="I33" s="73"/>
      <c r="J33" s="73"/>
      <c r="K33" s="74"/>
      <c r="L33" s="75"/>
      <c r="M33" s="74"/>
      <c r="N33" s="73"/>
      <c r="O33" s="48"/>
      <c r="P33" s="48"/>
      <c r="Q33" s="73"/>
      <c r="R33" s="48"/>
      <c r="S33" s="14"/>
      <c r="T33" s="9"/>
      <c r="U33" s="9"/>
      <c r="V33" s="9"/>
    </row>
    <row r="34" spans="1:22" s="1" customFormat="1" ht="15.75">
      <c r="A34" s="14" t="s">
        <v>40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73"/>
      <c r="O34" s="48"/>
      <c r="P34" s="48"/>
      <c r="Q34" s="73"/>
      <c r="R34" s="48"/>
      <c r="S34" s="14"/>
      <c r="T34" s="9"/>
      <c r="U34" s="9"/>
      <c r="V34" s="9"/>
    </row>
    <row r="35" spans="1:22" s="1" customFormat="1" ht="15.75">
      <c r="A35" s="14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73"/>
      <c r="O35" s="48"/>
      <c r="P35" s="48"/>
      <c r="Q35" s="73"/>
      <c r="R35" s="48"/>
      <c r="S35" s="14"/>
      <c r="T35" s="9"/>
      <c r="U35" s="9"/>
      <c r="V35" s="9"/>
    </row>
    <row r="36" spans="1:19" ht="15.75">
      <c r="A36" s="19" t="s">
        <v>17</v>
      </c>
      <c r="B36" s="15"/>
      <c r="C36" s="15"/>
      <c r="D36" s="15"/>
      <c r="E36" s="15"/>
      <c r="F36" s="15"/>
      <c r="G36" s="15"/>
      <c r="H36" s="15"/>
      <c r="I36" s="15"/>
      <c r="J36" s="15"/>
      <c r="K36" s="16"/>
      <c r="L36" s="17"/>
      <c r="M36" s="16"/>
      <c r="N36" s="15"/>
      <c r="O36" s="18"/>
      <c r="P36" s="18"/>
      <c r="Q36" s="15"/>
      <c r="R36" s="18"/>
      <c r="S36" s="19"/>
    </row>
    <row r="37" spans="1:19" ht="15.75">
      <c r="A37" s="19" t="s">
        <v>18</v>
      </c>
      <c r="B37" s="15"/>
      <c r="C37" s="15"/>
      <c r="D37" s="15"/>
      <c r="E37" s="15"/>
      <c r="F37" s="15"/>
      <c r="G37" s="15"/>
      <c r="H37" s="15"/>
      <c r="I37" s="15"/>
      <c r="J37" s="15"/>
      <c r="K37" s="16"/>
      <c r="L37" s="17"/>
      <c r="M37" s="16"/>
      <c r="N37" s="15"/>
      <c r="O37" s="18"/>
      <c r="P37" s="18"/>
      <c r="Q37" s="15"/>
      <c r="R37" s="18"/>
      <c r="S37" s="19"/>
    </row>
    <row r="38" spans="1:19" ht="16.5" thickBot="1">
      <c r="A38" s="19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7"/>
      <c r="M38" s="16"/>
      <c r="N38" s="15"/>
      <c r="O38" s="18"/>
      <c r="P38" s="18"/>
      <c r="Q38" s="15"/>
      <c r="R38" s="18"/>
      <c r="S38" s="19"/>
    </row>
    <row r="39" spans="1:19" s="1" customFormat="1" ht="15.75">
      <c r="A39" s="14" t="s">
        <v>29</v>
      </c>
      <c r="B39" s="23"/>
      <c r="C39" s="23"/>
      <c r="D39" s="23"/>
      <c r="E39" s="23"/>
      <c r="F39" s="23"/>
      <c r="G39" s="23"/>
      <c r="H39" s="23"/>
      <c r="I39" s="23"/>
      <c r="J39" s="23"/>
      <c r="K39" s="24"/>
      <c r="L39" s="25"/>
      <c r="M39" s="24"/>
      <c r="N39" s="26" t="s">
        <v>1</v>
      </c>
      <c r="O39" s="14"/>
      <c r="P39" s="19"/>
      <c r="Q39" s="76"/>
      <c r="R39" s="19"/>
      <c r="S39" s="77"/>
    </row>
    <row r="40" spans="1:19" s="10" customFormat="1" ht="16.5" thickBot="1">
      <c r="A40" s="31" t="s">
        <v>3</v>
      </c>
      <c r="B40" s="32">
        <v>43466</v>
      </c>
      <c r="C40" s="32">
        <v>43497</v>
      </c>
      <c r="D40" s="32">
        <v>43525</v>
      </c>
      <c r="E40" s="32">
        <v>43556</v>
      </c>
      <c r="F40" s="32">
        <v>43586</v>
      </c>
      <c r="G40" s="32">
        <v>43617</v>
      </c>
      <c r="H40" s="32">
        <v>43647</v>
      </c>
      <c r="I40" s="32">
        <v>43678</v>
      </c>
      <c r="J40" s="32">
        <v>43709</v>
      </c>
      <c r="K40" s="32">
        <v>43739</v>
      </c>
      <c r="L40" s="32">
        <v>43770</v>
      </c>
      <c r="M40" s="32">
        <v>43800</v>
      </c>
      <c r="N40" s="33" t="s">
        <v>4</v>
      </c>
      <c r="O40" s="78"/>
      <c r="P40" s="19"/>
      <c r="Q40" s="76"/>
      <c r="R40" s="19"/>
      <c r="S40" s="79"/>
    </row>
    <row r="41" spans="1:22" ht="15.75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19"/>
      <c r="Q41" s="76"/>
      <c r="R41" s="19"/>
      <c r="S41" s="76"/>
      <c r="T41" s="6"/>
      <c r="U41" s="6"/>
      <c r="V41" s="6"/>
    </row>
    <row r="42" spans="1:22" ht="15.75">
      <c r="A42" s="14" t="s">
        <v>23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80">
        <f>SUM(B42:M42)</f>
        <v>0</v>
      </c>
      <c r="O42" s="19"/>
      <c r="P42" s="19"/>
      <c r="Q42" s="76"/>
      <c r="R42" s="19"/>
      <c r="S42" s="76"/>
      <c r="T42" s="6"/>
      <c r="U42" s="6"/>
      <c r="V42" s="6"/>
    </row>
    <row r="43" spans="1:22" ht="15.75">
      <c r="A43" s="19" t="s">
        <v>37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>
        <f>SUM(B43:M43)</f>
        <v>0</v>
      </c>
      <c r="O43" s="19"/>
      <c r="P43" s="19"/>
      <c r="Q43" s="76"/>
      <c r="R43" s="19"/>
      <c r="S43" s="76"/>
      <c r="T43" s="6"/>
      <c r="U43" s="6"/>
      <c r="V43" s="6"/>
    </row>
    <row r="44" spans="1:22" ht="15.7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>
        <f>SUM(B44:M44)</f>
        <v>0</v>
      </c>
      <c r="O44" s="19"/>
      <c r="P44" s="19"/>
      <c r="Q44" s="76"/>
      <c r="R44" s="19"/>
      <c r="S44" s="76"/>
      <c r="T44" s="6"/>
      <c r="U44" s="6"/>
      <c r="V44" s="6"/>
    </row>
    <row r="45" spans="1:22" ht="15.7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>
        <f>SUM(B45:M45)</f>
        <v>0</v>
      </c>
      <c r="O45" s="19"/>
      <c r="P45" s="19"/>
      <c r="Q45" s="76"/>
      <c r="R45" s="19"/>
      <c r="S45" s="76"/>
      <c r="T45" s="6"/>
      <c r="U45" s="6"/>
      <c r="V45" s="6"/>
    </row>
    <row r="46" spans="1:22" ht="15.75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>
        <f>SUM(B46:M46)</f>
        <v>0</v>
      </c>
      <c r="O46" s="19"/>
      <c r="P46" s="19"/>
      <c r="Q46" s="76"/>
      <c r="R46" s="19"/>
      <c r="S46" s="76"/>
      <c r="T46" s="6"/>
      <c r="U46" s="6"/>
      <c r="V46" s="6"/>
    </row>
    <row r="47" spans="1:22" ht="15.7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19"/>
      <c r="Q47" s="76"/>
      <c r="R47" s="19"/>
      <c r="S47" s="76"/>
      <c r="T47" s="6"/>
      <c r="U47" s="6"/>
      <c r="V47" s="6"/>
    </row>
    <row r="48" spans="1:19" s="1" customFormat="1" ht="16.5" thickBot="1">
      <c r="A48" s="14" t="s">
        <v>27</v>
      </c>
      <c r="B48" s="81">
        <f>SUM(B43)</f>
        <v>0</v>
      </c>
      <c r="C48" s="81"/>
      <c r="D48" s="81">
        <f>SUM(D43:D44)</f>
        <v>0</v>
      </c>
      <c r="E48" s="81">
        <f>SUM(E43:E44)</f>
        <v>0</v>
      </c>
      <c r="F48" s="81"/>
      <c r="G48" s="81">
        <f>SUM(G44:G47)</f>
        <v>0</v>
      </c>
      <c r="H48" s="81">
        <f>SUM(H42:H43)</f>
        <v>0</v>
      </c>
      <c r="I48" s="81">
        <f>SUM(I42:I45)</f>
        <v>0</v>
      </c>
      <c r="J48" s="81"/>
      <c r="K48" s="81">
        <f>SUM(K42:K43)</f>
        <v>0</v>
      </c>
      <c r="L48" s="81">
        <f>SUM(L41:L44)</f>
        <v>0</v>
      </c>
      <c r="M48" s="81">
        <f>SUM(M41:M44)</f>
        <v>0</v>
      </c>
      <c r="N48" s="81">
        <f>SUM(N42:N46)</f>
        <v>0</v>
      </c>
      <c r="O48" s="14"/>
      <c r="P48" s="14"/>
      <c r="Q48" s="77"/>
      <c r="R48" s="14"/>
      <c r="S48" s="77"/>
    </row>
    <row r="49" spans="1:22" ht="16.5" thickTop="1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19"/>
      <c r="Q49" s="76"/>
      <c r="R49" s="19"/>
      <c r="S49" s="76"/>
      <c r="T49" s="6"/>
      <c r="U49" s="6"/>
      <c r="V49" s="6"/>
    </row>
    <row r="50" spans="1:22" ht="16.5" thickBot="1">
      <c r="A50" s="53" t="s">
        <v>9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9"/>
      <c r="P50" s="19"/>
      <c r="Q50" s="76"/>
      <c r="R50" s="19"/>
      <c r="S50" s="76"/>
      <c r="T50" s="6"/>
      <c r="U50" s="6"/>
      <c r="V50" s="6"/>
    </row>
    <row r="51" spans="1:22" ht="15.75">
      <c r="A51" s="14" t="s">
        <v>23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80">
        <f>SUM(B51:M51)</f>
        <v>0</v>
      </c>
      <c r="O51" s="19"/>
      <c r="P51" s="19"/>
      <c r="Q51" s="76"/>
      <c r="R51" s="19"/>
      <c r="S51" s="76"/>
      <c r="T51" s="6"/>
      <c r="U51" s="6"/>
      <c r="V51" s="6"/>
    </row>
    <row r="52" spans="1:22" ht="15.75">
      <c r="A52" s="19" t="s">
        <v>37</v>
      </c>
      <c r="B52" s="18">
        <v>5000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>
        <f>SUM(B52:M52)</f>
        <v>5000</v>
      </c>
      <c r="O52" s="19"/>
      <c r="P52" s="19"/>
      <c r="Q52" s="76"/>
      <c r="R52" s="19"/>
      <c r="S52" s="76"/>
      <c r="T52" s="6"/>
      <c r="U52" s="6"/>
      <c r="V52" s="6"/>
    </row>
    <row r="53" spans="1:22" ht="15.7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>
        <f>SUM(B53:M53)</f>
        <v>0</v>
      </c>
      <c r="O53" s="19"/>
      <c r="P53" s="19"/>
      <c r="Q53" s="76"/>
      <c r="R53" s="19"/>
      <c r="S53" s="76"/>
      <c r="T53" s="6"/>
      <c r="U53" s="6"/>
      <c r="V53" s="6"/>
    </row>
    <row r="54" spans="1:22" ht="15.75">
      <c r="A54" s="1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>
        <f>SUM(B54:M54)</f>
        <v>0</v>
      </c>
      <c r="O54" s="19"/>
      <c r="P54" s="19"/>
      <c r="Q54" s="76"/>
      <c r="R54" s="19"/>
      <c r="S54" s="76"/>
      <c r="T54" s="6"/>
      <c r="U54" s="6"/>
      <c r="V54" s="6"/>
    </row>
    <row r="55" spans="1:22" ht="15.75">
      <c r="A55" s="19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>
        <f>SUM(B55:M55)</f>
        <v>0</v>
      </c>
      <c r="O55" s="19"/>
      <c r="P55" s="19"/>
      <c r="Q55" s="76"/>
      <c r="R55" s="19"/>
      <c r="S55" s="76"/>
      <c r="T55" s="6"/>
      <c r="U55" s="6"/>
      <c r="V55" s="6"/>
    </row>
    <row r="56" spans="1:22" ht="15.7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  <c r="P56" s="19"/>
      <c r="Q56" s="76"/>
      <c r="R56" s="19"/>
      <c r="S56" s="76"/>
      <c r="T56" s="6"/>
      <c r="U56" s="6"/>
      <c r="V56" s="6"/>
    </row>
    <row r="57" spans="1:19" s="1" customFormat="1" ht="16.5" thickBot="1">
      <c r="A57" s="14" t="s">
        <v>28</v>
      </c>
      <c r="B57" s="81">
        <f>SUM(B52:B52)</f>
        <v>5000</v>
      </c>
      <c r="C57" s="81">
        <f>SUM(C51)</f>
        <v>0</v>
      </c>
      <c r="D57" s="81">
        <f>SUM(D52:D53)</f>
        <v>0</v>
      </c>
      <c r="E57" s="81">
        <f>SUM(E51)</f>
        <v>0</v>
      </c>
      <c r="F57" s="81">
        <f>SUM(F51:F53)</f>
        <v>0</v>
      </c>
      <c r="G57" s="81">
        <f>SUM(G53:G55)</f>
        <v>0</v>
      </c>
      <c r="H57" s="81">
        <f>SUM(H51:H54)</f>
        <v>0</v>
      </c>
      <c r="I57" s="81">
        <f>SUM(I52:I54)</f>
        <v>0</v>
      </c>
      <c r="J57" s="81"/>
      <c r="K57" s="81">
        <f>SUM(K51:K51)</f>
        <v>0</v>
      </c>
      <c r="L57" s="81">
        <f>SUM(L51:L53)</f>
        <v>0</v>
      </c>
      <c r="M57" s="81">
        <f>SUM(M51:M53)</f>
        <v>0</v>
      </c>
      <c r="N57" s="81">
        <f>SUM(N51:N55)</f>
        <v>5000</v>
      </c>
      <c r="O57" s="14"/>
      <c r="P57" s="14"/>
      <c r="Q57" s="77"/>
      <c r="R57" s="14"/>
      <c r="S57" s="77"/>
    </row>
    <row r="58" spans="1:19" ht="16.5" thickTop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9"/>
    </row>
    <row r="59" spans="2:17" ht="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Q59" s="5"/>
    </row>
  </sheetData>
  <sheetProtection/>
  <printOptions/>
  <pageMargins left="0.2" right="0.2" top="0.5" bottom="0.5" header="0.3" footer="0.3"/>
  <pageSetup cellComments="asDisplayed" fitToHeight="1" fitToWidth="1" horizontalDpi="600" verticalDpi="6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Christie</dc:creator>
  <cp:keywords/>
  <dc:description/>
  <cp:lastModifiedBy>Christie Hantge</cp:lastModifiedBy>
  <cp:lastPrinted>2018-12-03T15:54:28Z</cp:lastPrinted>
  <dcterms:created xsi:type="dcterms:W3CDTF">2012-01-02T19:32:19Z</dcterms:created>
  <dcterms:modified xsi:type="dcterms:W3CDTF">2019-02-04T17:12:14Z</dcterms:modified>
  <cp:category/>
  <cp:version/>
  <cp:contentType/>
  <cp:contentStatus/>
</cp:coreProperties>
</file>