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MNA\Agendas\2017\September 2017\"/>
    </mc:Choice>
  </mc:AlternateContent>
  <bookViews>
    <workbookView xWindow="0" yWindow="0" windowWidth="14355" windowHeight="10725"/>
  </bookViews>
  <sheets>
    <sheet name="Downtown" sheetId="1" r:id="rId1"/>
  </sheets>
  <calcPr calcId="152511"/>
  <fileRecoveryPr repairLoad="1"/>
</workbook>
</file>

<file path=xl/calcChain.xml><?xml version="1.0" encoding="utf-8"?>
<calcChain xmlns="http://schemas.openxmlformats.org/spreadsheetml/2006/main">
  <c r="F84" i="1" l="1"/>
  <c r="E83" i="1"/>
  <c r="F83" i="1" s="1"/>
  <c r="D83" i="1"/>
  <c r="G71" i="1"/>
  <c r="D71" i="1"/>
  <c r="F71" i="1" s="1"/>
  <c r="G70" i="1"/>
  <c r="D70" i="1"/>
  <c r="F70" i="1" s="1"/>
  <c r="G69" i="1"/>
  <c r="D69" i="1"/>
  <c r="F69" i="1" s="1"/>
  <c r="G68" i="1"/>
  <c r="D68" i="1"/>
  <c r="F68" i="1" s="1"/>
  <c r="G67" i="1"/>
  <c r="D67" i="1"/>
  <c r="F67" i="1" s="1"/>
  <c r="G66" i="1"/>
  <c r="D66" i="1"/>
  <c r="F66" i="1" s="1"/>
  <c r="G65" i="1"/>
  <c r="F65" i="1"/>
  <c r="D65" i="1"/>
  <c r="G64" i="1"/>
  <c r="D64" i="1"/>
  <c r="F64" i="1" s="1"/>
  <c r="G63" i="1"/>
  <c r="D63" i="1"/>
  <c r="F63" i="1" s="1"/>
  <c r="G62" i="1"/>
  <c r="D62" i="1"/>
  <c r="F62" i="1" s="1"/>
  <c r="G61" i="1"/>
  <c r="D61" i="1"/>
  <c r="F61" i="1" s="1"/>
  <c r="G60" i="1"/>
  <c r="D60" i="1"/>
  <c r="F60" i="1" s="1"/>
  <c r="G59" i="1"/>
  <c r="D59" i="1"/>
  <c r="F59" i="1" s="1"/>
  <c r="G58" i="1"/>
  <c r="D58" i="1"/>
  <c r="F58" i="1" s="1"/>
  <c r="G57" i="1"/>
  <c r="F57" i="1"/>
  <c r="D57" i="1"/>
  <c r="G56" i="1"/>
  <c r="D56" i="1"/>
  <c r="F56" i="1" s="1"/>
  <c r="G55" i="1"/>
  <c r="D55" i="1"/>
  <c r="F55" i="1" s="1"/>
  <c r="G54" i="1"/>
  <c r="D54" i="1"/>
  <c r="F54" i="1" s="1"/>
  <c r="G53" i="1"/>
  <c r="D53" i="1"/>
  <c r="F53" i="1" s="1"/>
  <c r="I52" i="1"/>
  <c r="G52" i="1"/>
  <c r="D52" i="1"/>
  <c r="F52" i="1" s="1"/>
  <c r="G51" i="1"/>
  <c r="D51" i="1"/>
  <c r="F51" i="1" s="1"/>
  <c r="G50" i="1"/>
  <c r="D50" i="1"/>
  <c r="F50" i="1" s="1"/>
  <c r="G49" i="1"/>
  <c r="D49" i="1"/>
  <c r="F49" i="1" s="1"/>
  <c r="G48" i="1"/>
  <c r="D48" i="1"/>
  <c r="F48" i="1" s="1"/>
  <c r="G47" i="1"/>
  <c r="D47" i="1"/>
  <c r="F47" i="1" s="1"/>
  <c r="G46" i="1"/>
  <c r="D46" i="1"/>
  <c r="F46" i="1" s="1"/>
  <c r="G45" i="1"/>
  <c r="D45" i="1"/>
  <c r="F45" i="1" s="1"/>
  <c r="G44" i="1"/>
  <c r="D44" i="1"/>
  <c r="F44" i="1" s="1"/>
  <c r="G43" i="1"/>
  <c r="D43" i="1"/>
  <c r="F43" i="1" s="1"/>
  <c r="G42" i="1"/>
  <c r="D42" i="1"/>
  <c r="G41" i="1"/>
  <c r="D41" i="1"/>
  <c r="F41" i="1" s="1"/>
  <c r="G40" i="1"/>
  <c r="D40" i="1"/>
  <c r="G39" i="1"/>
  <c r="D39" i="1"/>
  <c r="F39" i="1" s="1"/>
  <c r="D38" i="1"/>
  <c r="G37" i="1"/>
  <c r="D37" i="1"/>
  <c r="F37" i="1" s="1"/>
  <c r="G36" i="1"/>
  <c r="F36" i="1"/>
  <c r="D36" i="1"/>
  <c r="G35" i="1"/>
  <c r="D35" i="1"/>
  <c r="F35" i="1" s="1"/>
  <c r="G34" i="1"/>
  <c r="D34" i="1"/>
  <c r="F34" i="1" s="1"/>
  <c r="G33" i="1"/>
  <c r="D33" i="1"/>
  <c r="F33" i="1" s="1"/>
  <c r="G32" i="1"/>
  <c r="D32" i="1"/>
  <c r="F32" i="1" s="1"/>
  <c r="G31" i="1"/>
  <c r="D31" i="1"/>
  <c r="F31" i="1" s="1"/>
  <c r="G30" i="1"/>
  <c r="D30" i="1"/>
  <c r="F30" i="1" s="1"/>
  <c r="G29" i="1"/>
  <c r="D29" i="1"/>
  <c r="F29" i="1" s="1"/>
  <c r="G28" i="1"/>
  <c r="D28" i="1"/>
  <c r="F28" i="1" s="1"/>
  <c r="G27" i="1"/>
  <c r="D27" i="1"/>
  <c r="F27" i="1" s="1"/>
  <c r="G26" i="1"/>
  <c r="D26" i="1"/>
  <c r="F26" i="1" s="1"/>
  <c r="G25" i="1"/>
  <c r="D25" i="1"/>
  <c r="F25" i="1" s="1"/>
  <c r="G24" i="1"/>
  <c r="D24" i="1"/>
  <c r="F24" i="1" s="1"/>
  <c r="G23" i="1"/>
  <c r="D23" i="1"/>
  <c r="F23" i="1" s="1"/>
  <c r="G22" i="1"/>
  <c r="D22" i="1"/>
  <c r="F22" i="1" s="1"/>
  <c r="G21" i="1"/>
  <c r="D21" i="1"/>
  <c r="F21" i="1" s="1"/>
  <c r="G20" i="1"/>
  <c r="D20" i="1"/>
  <c r="F20" i="1" s="1"/>
  <c r="G19" i="1"/>
  <c r="D19" i="1"/>
  <c r="F19" i="1" s="1"/>
  <c r="I18" i="1"/>
  <c r="I19" i="1" s="1"/>
  <c r="G18" i="1"/>
  <c r="D18" i="1"/>
  <c r="F18" i="1" s="1"/>
  <c r="J17" i="1"/>
  <c r="G17" i="1"/>
  <c r="D17" i="1"/>
  <c r="F17" i="1" s="1"/>
  <c r="J16" i="1"/>
  <c r="G16" i="1"/>
  <c r="D16" i="1"/>
  <c r="F16" i="1" s="1"/>
  <c r="J15" i="1"/>
  <c r="G15" i="1"/>
  <c r="D15" i="1"/>
  <c r="F15" i="1" s="1"/>
  <c r="J14" i="1"/>
  <c r="G14" i="1"/>
  <c r="D14" i="1"/>
  <c r="F14" i="1" s="1"/>
  <c r="J13" i="1"/>
  <c r="G13" i="1"/>
  <c r="D13" i="1"/>
  <c r="F13" i="1" s="1"/>
  <c r="J12" i="1"/>
  <c r="G12" i="1"/>
  <c r="D12" i="1"/>
  <c r="F12" i="1" s="1"/>
  <c r="J11" i="1"/>
  <c r="G11" i="1"/>
  <c r="D11" i="1"/>
  <c r="F11" i="1" s="1"/>
  <c r="G10" i="1"/>
  <c r="D10" i="1"/>
  <c r="F10" i="1" s="1"/>
  <c r="G9" i="1"/>
  <c r="D9" i="1"/>
  <c r="F9" i="1" s="1"/>
  <c r="G8" i="1"/>
  <c r="D8" i="1"/>
  <c r="F8" i="1" s="1"/>
  <c r="G7" i="1"/>
  <c r="D7" i="1"/>
  <c r="F7" i="1" s="1"/>
  <c r="G6" i="1"/>
  <c r="D6" i="1"/>
  <c r="F6" i="1" s="1"/>
  <c r="G5" i="1"/>
  <c r="D5" i="1"/>
  <c r="F5" i="1" s="1"/>
  <c r="G4" i="1"/>
  <c r="D4" i="1"/>
  <c r="F4" i="1" s="1"/>
  <c r="G3" i="1"/>
  <c r="D3" i="1"/>
  <c r="F3" i="1" s="1"/>
  <c r="G2" i="1"/>
  <c r="D2" i="1"/>
  <c r="F2" i="1" s="1"/>
  <c r="J18" i="1" l="1"/>
</calcChain>
</file>

<file path=xl/sharedStrings.xml><?xml version="1.0" encoding="utf-8"?>
<sst xmlns="http://schemas.openxmlformats.org/spreadsheetml/2006/main" count="122" uniqueCount="103">
  <si>
    <t>Name</t>
  </si>
  <si>
    <t>Downtown East</t>
  </si>
  <si>
    <t>Downtown West</t>
  </si>
  <si>
    <t>Total</t>
  </si>
  <si>
    <t>Minneapolis</t>
  </si>
  <si>
    <t>DT</t>
  </si>
  <si>
    <t>MPLS</t>
  </si>
  <si>
    <t>Total population - Total Population - count (2011-2015 ACS)</t>
  </si>
  <si>
    <t>Male - count (2011-2015 ACS)</t>
  </si>
  <si>
    <t>Female - count (2011-2015 ACS)</t>
  </si>
  <si>
    <t>Under 5 years - count (2011-2015 ACS)</t>
  </si>
  <si>
    <t>5-9 years - count (2011-2015 ACS)</t>
  </si>
  <si>
    <t>10-14 years - count (2011-2015 ACS)</t>
  </si>
  <si>
    <t>15-17 years - count (2011-2015 ACS)</t>
  </si>
  <si>
    <t>18-24 years - count (2011-2015 ACS)</t>
  </si>
  <si>
    <t>25-34 years - count (2011-2015 ACS)</t>
  </si>
  <si>
    <t>35-44 years - count (2011-2015 ACS)</t>
  </si>
  <si>
    <t>Black or African American</t>
  </si>
  <si>
    <t>45-54 years - count (2011-2015 ACS)</t>
  </si>
  <si>
    <t>Asian or Pacific Islander</t>
  </si>
  <si>
    <t>55-64 years - count (2011-2015 ACS)</t>
  </si>
  <si>
    <t>Hispanic or Latino total</t>
  </si>
  <si>
    <t>65-74 years - count (2011-2015 ACS)</t>
  </si>
  <si>
    <t>Two or More Races</t>
  </si>
  <si>
    <t>75-84 years - count (2011-2015 ACS)</t>
  </si>
  <si>
    <t>American Indian or Alaskan Native</t>
  </si>
  <si>
    <t>85 years and older - count (2011-2015 ACS)</t>
  </si>
  <si>
    <t>Other</t>
  </si>
  <si>
    <t>17 years and  younger - count (2011-2015 ACS)</t>
  </si>
  <si>
    <t>White Alone, not Hispanic or Latino</t>
  </si>
  <si>
    <t>18-64 years - count (2011-2015 ACS)</t>
  </si>
  <si>
    <t>65 years and older - count (2011-2015 ACS)</t>
  </si>
  <si>
    <t>White Alone, not Hispanic or Latino - count (2011-2015 ACS)</t>
  </si>
  <si>
    <t>Of Color - count (2011-2015 ACS)</t>
  </si>
  <si>
    <t>Black or African American - count (2011-2015 ACS)</t>
  </si>
  <si>
    <t>American Indian or Alaskan Native - count (2011-2015 ACS)</t>
  </si>
  <si>
    <t>Asian or Pacific Islander - count (2011-2015 ACS)</t>
  </si>
  <si>
    <t>Other Race - count (2011-2015 ACS)</t>
  </si>
  <si>
    <t>Two or More Races - count (2011-2015 ACS)</t>
  </si>
  <si>
    <t>Hispanic or Latino total - count (2011-2015 ACS)</t>
  </si>
  <si>
    <t>Foreign Born - count (2011-2015 ACS)</t>
  </si>
  <si>
    <t>Disability - Total population for whom disability status is determined - count (2011-2015 ACS)</t>
  </si>
  <si>
    <t>Disability - Population with a disability - count (2011-2015 ACS)</t>
  </si>
  <si>
    <t>Language Spoken - Population (5 years and older) - count (2011-2015 ACS)</t>
  </si>
  <si>
    <t>Language Spoken - English Only - count (2011-2015 ACS)</t>
  </si>
  <si>
    <t>Language Spoken - Language other than English - count (2011-2015 ACS)</t>
  </si>
  <si>
    <t>Language Spoken - Speaks English less than "very well" - count (2011-2015 ACS)</t>
  </si>
  <si>
    <t>Total housing units - Total housing units - count (2011-2015 ACS)</t>
  </si>
  <si>
    <t>Owned and Rental Housing - Vacant housing units (seasonal units included) - count (2011-2015 ACS)</t>
  </si>
  <si>
    <t>Owned and Rental Housing - Occupied housing units - count (2011-2015 ACS)</t>
  </si>
  <si>
    <t>Owned and Rental Housing - Average household size - count (2011-2015 ACS)</t>
  </si>
  <si>
    <t>Owned and Rental Housing - Owner-occupied - count (2011-2015 ACS)</t>
  </si>
  <si>
    <t>North Loop</t>
  </si>
  <si>
    <t>85 years and older</t>
  </si>
  <si>
    <t>Owned and Rental Housing - Renter-occupied - count (2011-2015 ACS)</t>
  </si>
  <si>
    <t>75-84 years</t>
  </si>
  <si>
    <t>65-74 years</t>
  </si>
  <si>
    <t>Educational Attainment - Population (25 years and older) - count (2011-2015 ACS)</t>
  </si>
  <si>
    <t>55-64 years</t>
  </si>
  <si>
    <t>Educational Attainment - Less than high school - count (2011-2015 ACS)</t>
  </si>
  <si>
    <t>45-54 years</t>
  </si>
  <si>
    <t>Educational Attainment - High school diploma or GED - count (2011-2015 ACS)</t>
  </si>
  <si>
    <t>35-44 years</t>
  </si>
  <si>
    <t>Educational Attainment - Some college or associate's degree - count (2011-2015 ACS)</t>
  </si>
  <si>
    <t>25-34 years</t>
  </si>
  <si>
    <t>Educational Attainment - Bachelor's degree - count (2011-2015 ACS)</t>
  </si>
  <si>
    <t>18-24 years</t>
  </si>
  <si>
    <t>Educational Attainment - Graduate or professional degree - count (2011-2015 ACS)</t>
  </si>
  <si>
    <t>15-17 years</t>
  </si>
  <si>
    <t>Educational Attainment - High school graduate or higher - count (2011-2015 ACS)</t>
  </si>
  <si>
    <t>10-14 years</t>
  </si>
  <si>
    <t>Educational Attainment - Bachelor's degree or higher - count (2011-2015 ACS)</t>
  </si>
  <si>
    <t>5-9 years</t>
  </si>
  <si>
    <t>Total households - Total households - count (2011-2015 ACS)</t>
  </si>
  <si>
    <t>Under 5 years</t>
  </si>
  <si>
    <t>Households by Type - Family households - count (2011-2015 ACS)</t>
  </si>
  <si>
    <t>Households by Type - With children under 18 years - count (2011-2015 ACS)</t>
  </si>
  <si>
    <t>Households by Type - Married-couple family households - count (2011-2015 ACS)</t>
  </si>
  <si>
    <t>Households by Type - Single-person family households - count (2011-2015 ACS)</t>
  </si>
  <si>
    <t>NL</t>
  </si>
  <si>
    <t>Family households</t>
  </si>
  <si>
    <t>Households by Type - Nonfamily households - count (2011-2015 ACS)</t>
  </si>
  <si>
    <t>Nonfamily households</t>
  </si>
  <si>
    <t>Households by Type - Householder living alone - count (2011-2015 ACS)</t>
  </si>
  <si>
    <t>Households by Type - 65 years and over - count (2011-2015 ACS)</t>
  </si>
  <si>
    <t>Households by Type - Households with one or more children under 18 years - count (2011-2015 ACS)</t>
  </si>
  <si>
    <t>Households by Type - Households with one or more people 65 years and over - count (2011-2015 ACS)</t>
  </si>
  <si>
    <t>Housing Units by Type (Excensus 2010) - Total housing units - count (2010 Excensus)</t>
  </si>
  <si>
    <t>Housing Units by Type (Excensus 2010) - Owned Single Family Detached - count (2010 Excensus)</t>
  </si>
  <si>
    <t>Housing Units by Type (Excensus 2010) - Rented Single Family Detached - count (2010 Excensus)</t>
  </si>
  <si>
    <t>Housing Units by Type (Excensus 2010) - Duplex/Triplex - count (2010 Excensus)</t>
  </si>
  <si>
    <t>Housing Units by Type (Excensus 2010) - Owned Multifamily (typically condominium) - count (2010 Excensus)</t>
  </si>
  <si>
    <t>White Alone</t>
  </si>
  <si>
    <t>Housing Units by Type (Excensus 2010) - Rented Multifamily (typically townhome) - count (2010 Excensus)</t>
  </si>
  <si>
    <t>Housing Units by Type (Excensus 2010) - Rented Unit in Apartment Building - count (2010 Excensus)</t>
  </si>
  <si>
    <t>Hispanic or Latino</t>
  </si>
  <si>
    <t>Housing Units by Type (Excensus 2010) - Unknown - count (2010 Excensus)</t>
  </si>
  <si>
    <t>Total Households (Occupied Units) - Total Households (Occupied Units) - count (2010 Excensus)</t>
  </si>
  <si>
    <t>Other Race</t>
  </si>
  <si>
    <t>Neighborhood or Community</t>
  </si>
  <si>
    <t>Neighborhood</t>
  </si>
  <si>
    <t>Combined</t>
  </si>
  <si>
    <t>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</si>
</sst>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2" borderId="0" xfId="0" applyFill="1"/>
    <xf numFmtId="38" fontId="0" fillId="2" borderId="0" xfId="0" applyNumberFormat="1" applyFill="1"/>
    <xf numFmtId="164" fontId="0" fillId="2" borderId="0" xfId="1" applyNumberFormat="1" applyFont="1" applyFill="1" applyAlignment="1">
      <alignment horizontal="center"/>
    </xf>
    <xf numFmtId="38" fontId="0" fillId="0" borderId="0" xfId="0" applyNumberFormat="1"/>
    <xf numFmtId="164" fontId="0" fillId="0" borderId="0" xfId="1" applyNumberFormat="1" applyFont="1" applyAlignment="1">
      <alignment horizontal="center"/>
    </xf>
    <xf numFmtId="0" fontId="0" fillId="3" borderId="0" xfId="0" applyFill="1"/>
    <xf numFmtId="38" fontId="0" fillId="3" borderId="0" xfId="0" applyNumberFormat="1" applyFill="1"/>
    <xf numFmtId="0" fontId="0" fillId="4" borderId="0" xfId="0" applyFill="1"/>
    <xf numFmtId="164" fontId="0" fillId="0" borderId="0" xfId="0" applyNumberFormat="1"/>
    <xf numFmtId="164" fontId="0" fillId="0" borderId="0" xfId="1" applyNumberFormat="1" applyFont="1"/>
    <xf numFmtId="38" fontId="0" fillId="4" borderId="0" xfId="0" applyNumberFormat="1" applyFill="1"/>
    <xf numFmtId="0" fontId="0" fillId="5" borderId="0" xfId="0" applyFill="1"/>
    <xf numFmtId="38" fontId="0" fillId="5" borderId="0" xfId="0" applyNumberFormat="1" applyFill="1"/>
    <xf numFmtId="0" fontId="0" fillId="6" borderId="0" xfId="0" applyFill="1"/>
    <xf numFmtId="38" fontId="0" fillId="6" borderId="0" xfId="0" applyNumberFormat="1" applyFill="1"/>
    <xf numFmtId="0" fontId="0" fillId="7" borderId="0" xfId="0" applyFill="1"/>
    <xf numFmtId="38" fontId="0" fillId="7" borderId="0" xfId="0" applyNumberFormat="1" applyFill="1"/>
    <xf numFmtId="9" fontId="0" fillId="0" borderId="0" xfId="1" applyFont="1"/>
    <xf numFmtId="0" fontId="0" fillId="2" borderId="1" xfId="0" applyFill="1" applyBorder="1"/>
    <xf numFmtId="38" fontId="0" fillId="2" borderId="1" xfId="0" applyNumberFormat="1" applyFill="1" applyBorder="1"/>
    <xf numFmtId="164" fontId="0" fillId="2" borderId="1" xfId="1" applyNumberFormat="1" applyFont="1" applyFill="1" applyBorder="1" applyAlignment="1">
      <alignment horizontal="center"/>
    </xf>
    <xf numFmtId="0" fontId="0" fillId="0" borderId="0" xfId="0" applyBorder="1"/>
    <xf numFmtId="38" fontId="0" fillId="0" borderId="0" xfId="0" applyNumberFormat="1" applyBorder="1"/>
    <xf numFmtId="164" fontId="0" fillId="0" borderId="0" xfId="1" applyNumberFormat="1" applyFont="1" applyBorder="1" applyAlignment="1">
      <alignment horizontal="center"/>
    </xf>
    <xf numFmtId="40" fontId="0" fillId="0" borderId="0" xfId="0" applyNumberFormat="1" applyBorder="1"/>
    <xf numFmtId="0" fontId="0" fillId="0" borderId="2" xfId="0" applyBorder="1"/>
    <xf numFmtId="40" fontId="0" fillId="0" borderId="2" xfId="0" applyNumberFormat="1" applyBorder="1"/>
    <xf numFmtId="38" fontId="0" fillId="0" borderId="2" xfId="0" applyNumberFormat="1" applyBorder="1"/>
    <xf numFmtId="164" fontId="0" fillId="0" borderId="2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left" vertical="top"/>
    </xf>
    <xf numFmtId="164" fontId="0" fillId="0" borderId="0" xfId="1" applyNumberFormat="1" applyFont="1" applyAlignment="1">
      <alignment horizontal="center" vertical="top"/>
    </xf>
    <xf numFmtId="0" fontId="0" fillId="4" borderId="0" xfId="0" applyFill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tabSelected="1" topLeftCell="A16" workbookViewId="0">
      <selection activeCell="R24" sqref="R24"/>
    </sheetView>
  </sheetViews>
  <sheetFormatPr defaultRowHeight="15" x14ac:dyDescent="0.25"/>
  <cols>
    <col min="1" max="1" width="99.28515625" bestFit="1" customWidth="1"/>
    <col min="5" max="5" width="10.85546875" bestFit="1" customWidth="1"/>
    <col min="8" max="8" width="36.85546875" customWidth="1"/>
  </cols>
  <sheetData>
    <row r="1" spans="1:13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</row>
    <row r="2" spans="1:13" x14ac:dyDescent="0.25">
      <c r="A2" s="3" t="s">
        <v>7</v>
      </c>
      <c r="B2" s="4">
        <v>1674</v>
      </c>
      <c r="C2" s="4">
        <v>7141</v>
      </c>
      <c r="D2" s="4">
        <f>B2+C2</f>
        <v>8815</v>
      </c>
      <c r="E2" s="4">
        <v>399945</v>
      </c>
      <c r="F2" s="5">
        <f>D2/8815</f>
        <v>1</v>
      </c>
      <c r="G2" s="5">
        <f>E2/399945</f>
        <v>1</v>
      </c>
    </row>
    <row r="3" spans="1:13" x14ac:dyDescent="0.25">
      <c r="A3" t="s">
        <v>8</v>
      </c>
      <c r="B3" s="6">
        <v>894</v>
      </c>
      <c r="C3" s="6">
        <v>4215</v>
      </c>
      <c r="D3" s="6">
        <f t="shared" ref="D3:D66" si="0">B3+C3</f>
        <v>5109</v>
      </c>
      <c r="E3" s="6">
        <v>201737</v>
      </c>
      <c r="F3" s="7">
        <f t="shared" ref="F3:F4" si="1">D3/8815</f>
        <v>0.57958026091888826</v>
      </c>
      <c r="G3" s="7">
        <f t="shared" ref="G3:G4" si="2">E3/399945</f>
        <v>0.50441185663028665</v>
      </c>
    </row>
    <row r="4" spans="1:13" x14ac:dyDescent="0.25">
      <c r="A4" t="s">
        <v>9</v>
      </c>
      <c r="B4" s="6">
        <v>780</v>
      </c>
      <c r="C4" s="6">
        <v>2926</v>
      </c>
      <c r="D4" s="6">
        <f t="shared" si="0"/>
        <v>3706</v>
      </c>
      <c r="E4" s="6">
        <v>198209</v>
      </c>
      <c r="F4" s="7">
        <f t="shared" si="1"/>
        <v>0.42041973908111174</v>
      </c>
      <c r="G4" s="7">
        <f t="shared" si="2"/>
        <v>0.49559064371351058</v>
      </c>
    </row>
    <row r="5" spans="1:13" x14ac:dyDescent="0.25">
      <c r="A5" s="8" t="s">
        <v>10</v>
      </c>
      <c r="B5" s="9">
        <v>46</v>
      </c>
      <c r="C5" s="9">
        <v>217</v>
      </c>
      <c r="D5" s="6">
        <f t="shared" si="0"/>
        <v>263</v>
      </c>
      <c r="E5" s="9">
        <v>27749</v>
      </c>
      <c r="F5" s="7">
        <f>D5/8815</f>
        <v>2.9835507657402154E-2</v>
      </c>
      <c r="G5" s="7">
        <f>E5/399945</f>
        <v>6.9382040030504188E-2</v>
      </c>
    </row>
    <row r="6" spans="1:13" x14ac:dyDescent="0.25">
      <c r="A6" s="8" t="s">
        <v>11</v>
      </c>
      <c r="B6" s="9">
        <v>10</v>
      </c>
      <c r="C6" s="9">
        <v>40</v>
      </c>
      <c r="D6" s="6">
        <f t="shared" si="0"/>
        <v>50</v>
      </c>
      <c r="E6" s="9">
        <v>23304</v>
      </c>
      <c r="F6" s="7">
        <f t="shared" ref="F6:F34" si="3">D6/8815</f>
        <v>5.6721497447532613E-3</v>
      </c>
      <c r="G6" s="7">
        <f t="shared" ref="G6:G34" si="4">E6/399945</f>
        <v>5.8268011851629602E-2</v>
      </c>
    </row>
    <row r="7" spans="1:13" x14ac:dyDescent="0.25">
      <c r="A7" s="8" t="s">
        <v>12</v>
      </c>
      <c r="B7" s="9">
        <v>22</v>
      </c>
      <c r="C7" s="9">
        <v>76</v>
      </c>
      <c r="D7" s="6">
        <f t="shared" si="0"/>
        <v>98</v>
      </c>
      <c r="E7" s="9">
        <v>19151</v>
      </c>
      <c r="F7" s="7">
        <f t="shared" si="3"/>
        <v>1.1117413499716393E-2</v>
      </c>
      <c r="G7" s="7">
        <f t="shared" si="4"/>
        <v>4.7884084061558467E-2</v>
      </c>
    </row>
    <row r="8" spans="1:13" x14ac:dyDescent="0.25">
      <c r="A8" s="8" t="s">
        <v>13</v>
      </c>
      <c r="B8" s="9">
        <v>8</v>
      </c>
      <c r="C8" s="9">
        <v>30</v>
      </c>
      <c r="D8" s="6">
        <f t="shared" si="0"/>
        <v>38</v>
      </c>
      <c r="E8" s="9">
        <v>11043</v>
      </c>
      <c r="F8" s="7">
        <f t="shared" si="3"/>
        <v>4.310833806012479E-3</v>
      </c>
      <c r="G8" s="7">
        <f t="shared" si="4"/>
        <v>2.7611296553276075E-2</v>
      </c>
    </row>
    <row r="9" spans="1:13" x14ac:dyDescent="0.25">
      <c r="A9" s="8" t="s">
        <v>14</v>
      </c>
      <c r="B9" s="9">
        <v>181</v>
      </c>
      <c r="C9" s="9">
        <v>833</v>
      </c>
      <c r="D9" s="6">
        <f t="shared" si="0"/>
        <v>1014</v>
      </c>
      <c r="E9" s="9">
        <v>54805</v>
      </c>
      <c r="F9" s="7">
        <f t="shared" si="3"/>
        <v>0.11503119682359614</v>
      </c>
      <c r="G9" s="7">
        <f t="shared" si="4"/>
        <v>0.1370313418094988</v>
      </c>
    </row>
    <row r="10" spans="1:13" x14ac:dyDescent="0.25">
      <c r="A10" s="8" t="s">
        <v>15</v>
      </c>
      <c r="B10" s="9">
        <v>612</v>
      </c>
      <c r="C10" s="9">
        <v>2526</v>
      </c>
      <c r="D10" s="6">
        <f t="shared" si="0"/>
        <v>3138</v>
      </c>
      <c r="E10" s="9">
        <v>87511</v>
      </c>
      <c r="F10" s="7">
        <f t="shared" si="3"/>
        <v>0.35598411798071466</v>
      </c>
      <c r="G10" s="7">
        <f t="shared" si="4"/>
        <v>0.21880758604308093</v>
      </c>
    </row>
    <row r="11" spans="1:13" x14ac:dyDescent="0.25">
      <c r="A11" s="8" t="s">
        <v>16</v>
      </c>
      <c r="B11" s="9">
        <v>211</v>
      </c>
      <c r="C11" s="9">
        <v>893</v>
      </c>
      <c r="D11" s="6">
        <f t="shared" si="0"/>
        <v>1104</v>
      </c>
      <c r="E11" s="9">
        <v>54170</v>
      </c>
      <c r="F11" s="7">
        <f t="shared" si="3"/>
        <v>0.12524106636415203</v>
      </c>
      <c r="G11" s="7">
        <f t="shared" si="4"/>
        <v>0.135443623498231</v>
      </c>
      <c r="H11" s="10" t="s">
        <v>17</v>
      </c>
      <c r="I11" s="6">
        <v>1879</v>
      </c>
      <c r="J11" s="11">
        <f>I11/8815</f>
        <v>0.21315938740782756</v>
      </c>
      <c r="L11" s="10"/>
      <c r="M11" s="6"/>
    </row>
    <row r="12" spans="1:13" x14ac:dyDescent="0.25">
      <c r="A12" s="8" t="s">
        <v>18</v>
      </c>
      <c r="B12" s="9">
        <v>220</v>
      </c>
      <c r="C12" s="9">
        <v>981</v>
      </c>
      <c r="D12" s="6">
        <f t="shared" si="0"/>
        <v>1201</v>
      </c>
      <c r="E12" s="9">
        <v>47265</v>
      </c>
      <c r="F12" s="7">
        <f t="shared" si="3"/>
        <v>0.13624503686897335</v>
      </c>
      <c r="G12" s="7">
        <f t="shared" si="4"/>
        <v>0.11817874957806698</v>
      </c>
      <c r="H12" s="10" t="s">
        <v>19</v>
      </c>
      <c r="I12" s="6">
        <v>1191</v>
      </c>
      <c r="J12" s="11">
        <f t="shared" ref="J12:J17" si="5">I12/8815</f>
        <v>0.13511060692002269</v>
      </c>
      <c r="L12" s="10"/>
      <c r="M12" s="6"/>
    </row>
    <row r="13" spans="1:13" x14ac:dyDescent="0.25">
      <c r="A13" s="8" t="s">
        <v>20</v>
      </c>
      <c r="B13" s="9">
        <v>189</v>
      </c>
      <c r="C13" s="9">
        <v>878</v>
      </c>
      <c r="D13" s="6">
        <f t="shared" si="0"/>
        <v>1067</v>
      </c>
      <c r="E13" s="9">
        <v>40475</v>
      </c>
      <c r="F13" s="7">
        <f t="shared" si="3"/>
        <v>0.12104367555303459</v>
      </c>
      <c r="G13" s="7">
        <f t="shared" si="4"/>
        <v>0.10120141519458925</v>
      </c>
      <c r="H13" s="10" t="s">
        <v>21</v>
      </c>
      <c r="I13" s="6">
        <v>379</v>
      </c>
      <c r="J13" s="11">
        <f t="shared" si="5"/>
        <v>4.2994895065229723E-2</v>
      </c>
      <c r="L13" s="10"/>
      <c r="M13" s="6"/>
    </row>
    <row r="14" spans="1:13" x14ac:dyDescent="0.25">
      <c r="A14" s="8" t="s">
        <v>22</v>
      </c>
      <c r="B14" s="9">
        <v>118</v>
      </c>
      <c r="C14" s="9">
        <v>477</v>
      </c>
      <c r="D14" s="6">
        <f t="shared" si="0"/>
        <v>595</v>
      </c>
      <c r="E14" s="9">
        <v>20362</v>
      </c>
      <c r="F14" s="7">
        <f t="shared" si="3"/>
        <v>6.7498581962563808E-2</v>
      </c>
      <c r="G14" s="7">
        <f t="shared" si="4"/>
        <v>5.0912000400055009E-2</v>
      </c>
      <c r="H14" s="10" t="s">
        <v>23</v>
      </c>
      <c r="I14" s="6">
        <v>230</v>
      </c>
      <c r="J14" s="11">
        <f t="shared" si="5"/>
        <v>2.6091888825865002E-2</v>
      </c>
      <c r="L14" s="10"/>
      <c r="M14" s="6"/>
    </row>
    <row r="15" spans="1:13" x14ac:dyDescent="0.25">
      <c r="A15" s="8" t="s">
        <v>24</v>
      </c>
      <c r="B15" s="9">
        <v>53</v>
      </c>
      <c r="C15" s="9">
        <v>175</v>
      </c>
      <c r="D15" s="6">
        <f t="shared" si="0"/>
        <v>228</v>
      </c>
      <c r="E15" s="9">
        <v>9324</v>
      </c>
      <c r="F15" s="7">
        <f t="shared" si="3"/>
        <v>2.5865002836074874E-2</v>
      </c>
      <c r="G15" s="7">
        <f t="shared" si="4"/>
        <v>2.3313205565765292E-2</v>
      </c>
      <c r="H15" s="10" t="s">
        <v>25</v>
      </c>
      <c r="I15" s="6">
        <v>151</v>
      </c>
      <c r="J15" s="11">
        <f t="shared" si="5"/>
        <v>1.7129892229154849E-2</v>
      </c>
      <c r="L15" s="10"/>
      <c r="M15" s="6"/>
    </row>
    <row r="16" spans="1:13" x14ac:dyDescent="0.25">
      <c r="A16" s="8" t="s">
        <v>26</v>
      </c>
      <c r="B16" s="9">
        <v>5</v>
      </c>
      <c r="C16" s="9">
        <v>14</v>
      </c>
      <c r="D16" s="6">
        <f t="shared" si="0"/>
        <v>19</v>
      </c>
      <c r="E16" s="9">
        <v>4786</v>
      </c>
      <c r="F16" s="7">
        <f t="shared" si="3"/>
        <v>2.1554169030062395E-3</v>
      </c>
      <c r="G16" s="7">
        <f t="shared" si="4"/>
        <v>1.1966645413744389E-2</v>
      </c>
      <c r="H16" s="10" t="s">
        <v>27</v>
      </c>
      <c r="I16" s="6">
        <v>69</v>
      </c>
      <c r="J16" s="11">
        <f t="shared" si="5"/>
        <v>7.8275666477595016E-3</v>
      </c>
      <c r="L16" s="10"/>
      <c r="M16" s="6"/>
    </row>
    <row r="17" spans="1:13" x14ac:dyDescent="0.25">
      <c r="A17" s="8" t="s">
        <v>28</v>
      </c>
      <c r="B17" s="9">
        <v>85</v>
      </c>
      <c r="C17" s="9">
        <v>364</v>
      </c>
      <c r="D17" s="6">
        <f t="shared" si="0"/>
        <v>449</v>
      </c>
      <c r="E17" s="9">
        <v>81247</v>
      </c>
      <c r="F17" s="7">
        <f t="shared" si="3"/>
        <v>5.093590470788429E-2</v>
      </c>
      <c r="G17" s="7">
        <f t="shared" si="4"/>
        <v>0.20314543249696834</v>
      </c>
      <c r="H17" s="10" t="s">
        <v>29</v>
      </c>
      <c r="I17" s="6">
        <v>4916</v>
      </c>
      <c r="J17" s="11">
        <f t="shared" si="5"/>
        <v>0.55768576290414063</v>
      </c>
      <c r="L17" s="10"/>
      <c r="M17" s="6"/>
    </row>
    <row r="18" spans="1:13" x14ac:dyDescent="0.25">
      <c r="A18" s="8" t="s">
        <v>30</v>
      </c>
      <c r="B18" s="9">
        <v>1413</v>
      </c>
      <c r="C18" s="9">
        <v>6111</v>
      </c>
      <c r="D18" s="6">
        <f t="shared" si="0"/>
        <v>7524</v>
      </c>
      <c r="E18" s="9">
        <v>284227</v>
      </c>
      <c r="F18" s="7">
        <f t="shared" si="3"/>
        <v>0.85354509359047082</v>
      </c>
      <c r="G18" s="7">
        <f t="shared" si="4"/>
        <v>0.71066521646726422</v>
      </c>
      <c r="I18" s="6">
        <f>SUM(I11:I17)</f>
        <v>8815</v>
      </c>
      <c r="J18" s="12">
        <f>SUM(J11:J17)</f>
        <v>1</v>
      </c>
    </row>
    <row r="19" spans="1:13" x14ac:dyDescent="0.25">
      <c r="A19" s="8" t="s">
        <v>31</v>
      </c>
      <c r="B19" s="9">
        <v>176</v>
      </c>
      <c r="C19" s="9">
        <v>666</v>
      </c>
      <c r="D19" s="6">
        <f t="shared" si="0"/>
        <v>842</v>
      </c>
      <c r="E19" s="9">
        <v>34472</v>
      </c>
      <c r="F19" s="7">
        <f t="shared" si="3"/>
        <v>9.5519001701644929E-2</v>
      </c>
      <c r="G19" s="7">
        <f t="shared" si="4"/>
        <v>8.6191851379564685E-2</v>
      </c>
      <c r="I19" s="6">
        <f>8815-I18</f>
        <v>0</v>
      </c>
    </row>
    <row r="20" spans="1:13" x14ac:dyDescent="0.25">
      <c r="A20" s="10" t="s">
        <v>32</v>
      </c>
      <c r="B20" s="13">
        <v>908</v>
      </c>
      <c r="C20" s="13">
        <v>4008</v>
      </c>
      <c r="D20" s="6">
        <f t="shared" si="0"/>
        <v>4916</v>
      </c>
      <c r="E20" s="13">
        <v>241062</v>
      </c>
      <c r="F20" s="7">
        <f t="shared" si="3"/>
        <v>0.55768576290414063</v>
      </c>
      <c r="G20" s="7">
        <f t="shared" si="4"/>
        <v>0.60273787645801302</v>
      </c>
    </row>
    <row r="21" spans="1:13" x14ac:dyDescent="0.25">
      <c r="A21" s="10" t="s">
        <v>33</v>
      </c>
      <c r="B21" s="13">
        <v>766</v>
      </c>
      <c r="C21" s="13">
        <v>3133</v>
      </c>
      <c r="D21" s="6">
        <f t="shared" si="0"/>
        <v>3899</v>
      </c>
      <c r="E21" s="13">
        <v>158883</v>
      </c>
      <c r="F21" s="7">
        <f t="shared" si="3"/>
        <v>0.44231423709585932</v>
      </c>
      <c r="G21" s="7">
        <f t="shared" si="4"/>
        <v>0.39726212354198703</v>
      </c>
    </row>
    <row r="22" spans="1:13" x14ac:dyDescent="0.25">
      <c r="A22" s="10" t="s">
        <v>34</v>
      </c>
      <c r="B22" s="13">
        <v>369</v>
      </c>
      <c r="C22" s="13">
        <v>1510</v>
      </c>
      <c r="D22" s="6">
        <f t="shared" si="0"/>
        <v>1879</v>
      </c>
      <c r="E22" s="13">
        <v>71925</v>
      </c>
      <c r="F22" s="7">
        <f t="shared" si="3"/>
        <v>0.21315938740782756</v>
      </c>
      <c r="G22" s="7">
        <f t="shared" si="4"/>
        <v>0.17983722761879758</v>
      </c>
    </row>
    <row r="23" spans="1:13" x14ac:dyDescent="0.25">
      <c r="A23" s="10" t="s">
        <v>35</v>
      </c>
      <c r="B23" s="13">
        <v>36</v>
      </c>
      <c r="C23" s="13">
        <v>115</v>
      </c>
      <c r="D23" s="6">
        <f t="shared" si="0"/>
        <v>151</v>
      </c>
      <c r="E23" s="13">
        <v>4613</v>
      </c>
      <c r="F23" s="7">
        <f t="shared" si="3"/>
        <v>1.7129892229154849E-2</v>
      </c>
      <c r="G23" s="7">
        <f t="shared" si="4"/>
        <v>1.1534085936816312E-2</v>
      </c>
    </row>
    <row r="24" spans="1:13" x14ac:dyDescent="0.25">
      <c r="A24" s="10" t="s">
        <v>36</v>
      </c>
      <c r="B24" s="13">
        <v>227</v>
      </c>
      <c r="C24" s="13">
        <v>964</v>
      </c>
      <c r="D24" s="6">
        <f t="shared" si="0"/>
        <v>1191</v>
      </c>
      <c r="E24" s="13">
        <v>24104</v>
      </c>
      <c r="F24" s="7">
        <f t="shared" si="3"/>
        <v>0.13511060692002269</v>
      </c>
      <c r="G24" s="7">
        <f t="shared" si="4"/>
        <v>6.0268286889447298E-2</v>
      </c>
    </row>
    <row r="25" spans="1:13" x14ac:dyDescent="0.25">
      <c r="A25" s="10" t="s">
        <v>37</v>
      </c>
      <c r="B25" s="13">
        <v>9</v>
      </c>
      <c r="C25" s="13">
        <v>60</v>
      </c>
      <c r="D25" s="6">
        <f t="shared" si="0"/>
        <v>69</v>
      </c>
      <c r="E25" s="13">
        <v>906</v>
      </c>
      <c r="F25" s="7">
        <f t="shared" si="3"/>
        <v>7.8275666477595016E-3</v>
      </c>
      <c r="G25" s="7">
        <f t="shared" si="4"/>
        <v>2.2653114803285451E-3</v>
      </c>
    </row>
    <row r="26" spans="1:13" x14ac:dyDescent="0.25">
      <c r="A26" s="10" t="s">
        <v>38</v>
      </c>
      <c r="B26" s="13">
        <v>43</v>
      </c>
      <c r="C26" s="13">
        <v>187</v>
      </c>
      <c r="D26" s="6">
        <f t="shared" si="0"/>
        <v>230</v>
      </c>
      <c r="E26" s="13">
        <v>17479</v>
      </c>
      <c r="F26" s="7">
        <f t="shared" si="3"/>
        <v>2.6091888825865002E-2</v>
      </c>
      <c r="G26" s="7">
        <f t="shared" si="4"/>
        <v>4.370350923251947E-2</v>
      </c>
    </row>
    <row r="27" spans="1:13" x14ac:dyDescent="0.25">
      <c r="A27" s="10" t="s">
        <v>39</v>
      </c>
      <c r="B27" s="13">
        <v>82</v>
      </c>
      <c r="C27" s="13">
        <v>297</v>
      </c>
      <c r="D27" s="6">
        <f t="shared" si="0"/>
        <v>379</v>
      </c>
      <c r="E27" s="13">
        <v>39856</v>
      </c>
      <c r="F27" s="7">
        <f t="shared" si="3"/>
        <v>4.2994895065229723E-2</v>
      </c>
      <c r="G27" s="7">
        <f t="shared" si="4"/>
        <v>9.9653702384077808E-2</v>
      </c>
    </row>
    <row r="28" spans="1:13" x14ac:dyDescent="0.25">
      <c r="A28" s="14" t="s">
        <v>40</v>
      </c>
      <c r="B28" s="15">
        <v>370</v>
      </c>
      <c r="C28" s="15">
        <v>1452</v>
      </c>
      <c r="D28" s="6">
        <f t="shared" si="0"/>
        <v>1822</v>
      </c>
      <c r="E28" s="15">
        <v>61918</v>
      </c>
      <c r="F28" s="7">
        <f t="shared" si="3"/>
        <v>0.20669313669880884</v>
      </c>
      <c r="G28" s="7">
        <f t="shared" si="4"/>
        <v>0.15481628723949542</v>
      </c>
    </row>
    <row r="29" spans="1:13" x14ac:dyDescent="0.25">
      <c r="A29" s="16" t="s">
        <v>41</v>
      </c>
      <c r="B29" s="17">
        <v>1379</v>
      </c>
      <c r="C29" s="17">
        <v>6273</v>
      </c>
      <c r="D29" s="6">
        <f t="shared" si="0"/>
        <v>7652</v>
      </c>
      <c r="E29" s="17">
        <v>395513</v>
      </c>
      <c r="F29" s="7">
        <f t="shared" si="3"/>
        <v>0.86806579693703911</v>
      </c>
      <c r="G29" s="7">
        <f t="shared" si="4"/>
        <v>0.9889184762904899</v>
      </c>
    </row>
    <row r="30" spans="1:13" x14ac:dyDescent="0.25">
      <c r="A30" s="16" t="s">
        <v>42</v>
      </c>
      <c r="B30" s="17">
        <v>108</v>
      </c>
      <c r="C30" s="17">
        <v>706</v>
      </c>
      <c r="D30" s="6">
        <f t="shared" si="0"/>
        <v>814</v>
      </c>
      <c r="E30" s="17">
        <v>42669</v>
      </c>
      <c r="F30" s="7">
        <f t="shared" si="3"/>
        <v>9.2342597844583096E-2</v>
      </c>
      <c r="G30" s="7">
        <f t="shared" si="4"/>
        <v>0.1066871694858043</v>
      </c>
    </row>
    <row r="31" spans="1:13" x14ac:dyDescent="0.25">
      <c r="A31" s="18" t="s">
        <v>43</v>
      </c>
      <c r="B31" s="19">
        <v>1628</v>
      </c>
      <c r="C31" s="19">
        <v>6924</v>
      </c>
      <c r="D31" s="6">
        <f t="shared" si="0"/>
        <v>8552</v>
      </c>
      <c r="E31" s="19">
        <v>372196</v>
      </c>
      <c r="F31" s="7">
        <f t="shared" si="3"/>
        <v>0.97016449234259783</v>
      </c>
      <c r="G31" s="7">
        <f t="shared" si="4"/>
        <v>0.93061795996949581</v>
      </c>
    </row>
    <row r="32" spans="1:13" x14ac:dyDescent="0.25">
      <c r="A32" s="18" t="s">
        <v>44</v>
      </c>
      <c r="B32" s="19">
        <v>1283</v>
      </c>
      <c r="C32" s="19">
        <v>5603</v>
      </c>
      <c r="D32" s="6">
        <f t="shared" si="0"/>
        <v>6886</v>
      </c>
      <c r="E32" s="19">
        <v>293731</v>
      </c>
      <c r="F32" s="7">
        <f t="shared" si="3"/>
        <v>0.78116846284741914</v>
      </c>
      <c r="G32" s="7">
        <f t="shared" si="4"/>
        <v>0.73442848391653848</v>
      </c>
    </row>
    <row r="33" spans="1:10" x14ac:dyDescent="0.25">
      <c r="A33" s="18" t="s">
        <v>45</v>
      </c>
      <c r="B33" s="19">
        <v>345</v>
      </c>
      <c r="C33" s="19">
        <v>1321</v>
      </c>
      <c r="D33" s="6">
        <f t="shared" si="0"/>
        <v>1666</v>
      </c>
      <c r="E33" s="19">
        <v>78465</v>
      </c>
      <c r="F33" s="7">
        <f t="shared" si="3"/>
        <v>0.18899602949517869</v>
      </c>
      <c r="G33" s="7">
        <f t="shared" si="4"/>
        <v>0.19618947605295728</v>
      </c>
      <c r="H33" s="20"/>
    </row>
    <row r="34" spans="1:10" ht="15.75" thickBot="1" x14ac:dyDescent="0.3">
      <c r="A34" s="18" t="s">
        <v>46</v>
      </c>
      <c r="B34" s="19">
        <v>63</v>
      </c>
      <c r="C34" s="19">
        <v>248</v>
      </c>
      <c r="D34" s="6">
        <f t="shared" si="0"/>
        <v>311</v>
      </c>
      <c r="E34" s="19">
        <v>38412</v>
      </c>
      <c r="F34" s="7">
        <f t="shared" si="3"/>
        <v>3.5280771412365283E-2</v>
      </c>
      <c r="G34" s="7">
        <f t="shared" si="4"/>
        <v>9.6043205940816861E-2</v>
      </c>
    </row>
    <row r="35" spans="1:10" ht="15.75" thickTop="1" x14ac:dyDescent="0.25">
      <c r="A35" s="21" t="s">
        <v>47</v>
      </c>
      <c r="B35" s="22">
        <v>830</v>
      </c>
      <c r="C35" s="22">
        <v>4139</v>
      </c>
      <c r="D35" s="22">
        <f t="shared" si="0"/>
        <v>4969</v>
      </c>
      <c r="E35" s="22">
        <v>180972</v>
      </c>
      <c r="F35" s="23">
        <f>D35/4969</f>
        <v>1</v>
      </c>
      <c r="G35" s="23">
        <f>E35/180972</f>
        <v>1</v>
      </c>
    </row>
    <row r="36" spans="1:10" x14ac:dyDescent="0.25">
      <c r="A36" s="24" t="s">
        <v>48</v>
      </c>
      <c r="B36" s="25">
        <v>91</v>
      </c>
      <c r="C36" s="25">
        <v>546</v>
      </c>
      <c r="D36" s="25">
        <f t="shared" si="0"/>
        <v>637</v>
      </c>
      <c r="E36" s="25">
        <v>12603</v>
      </c>
      <c r="F36" s="26">
        <f t="shared" ref="F36:F71" si="6">D36/4969</f>
        <v>0.12819480780841216</v>
      </c>
      <c r="G36" s="26">
        <f t="shared" ref="G36:G71" si="7">E36/180972</f>
        <v>6.9640607386778061E-2</v>
      </c>
    </row>
    <row r="37" spans="1:10" x14ac:dyDescent="0.25">
      <c r="A37" s="24" t="s">
        <v>49</v>
      </c>
      <c r="B37" s="25">
        <v>739</v>
      </c>
      <c r="C37" s="25">
        <v>3593</v>
      </c>
      <c r="D37" s="25">
        <f t="shared" si="0"/>
        <v>4332</v>
      </c>
      <c r="E37" s="25">
        <v>168369</v>
      </c>
      <c r="F37" s="26">
        <f t="shared" si="6"/>
        <v>0.87180519219158781</v>
      </c>
      <c r="G37" s="26">
        <f t="shared" si="7"/>
        <v>0.93035939261322198</v>
      </c>
    </row>
    <row r="38" spans="1:10" x14ac:dyDescent="0.25">
      <c r="A38" s="24" t="s">
        <v>50</v>
      </c>
      <c r="B38" s="27">
        <v>1.519999962</v>
      </c>
      <c r="C38" s="27">
        <v>1.4913229109999999</v>
      </c>
      <c r="D38" s="25">
        <f t="shared" si="0"/>
        <v>3.0113228730000001</v>
      </c>
      <c r="E38" s="27">
        <v>2.2675022459999998</v>
      </c>
      <c r="F38" s="26"/>
      <c r="G38" s="26"/>
    </row>
    <row r="39" spans="1:10" x14ac:dyDescent="0.25">
      <c r="A39" s="24" t="s">
        <v>51</v>
      </c>
      <c r="B39" s="25">
        <v>302</v>
      </c>
      <c r="C39" s="25">
        <v>1178</v>
      </c>
      <c r="D39" s="25">
        <f t="shared" si="0"/>
        <v>1480</v>
      </c>
      <c r="E39" s="25">
        <v>80915</v>
      </c>
      <c r="F39" s="26">
        <f>D39/4332</f>
        <v>0.34164358264081257</v>
      </c>
      <c r="G39" s="26">
        <f>E39/180972</f>
        <v>0.44711336560351878</v>
      </c>
      <c r="I39" t="s">
        <v>52</v>
      </c>
      <c r="J39" t="s">
        <v>4</v>
      </c>
    </row>
    <row r="40" spans="1:10" x14ac:dyDescent="0.25">
      <c r="A40" s="24" t="s">
        <v>50</v>
      </c>
      <c r="B40" s="27">
        <v>1.6000000430000001</v>
      </c>
      <c r="C40" s="27">
        <v>1.594021243</v>
      </c>
      <c r="D40" s="25">
        <f t="shared" si="0"/>
        <v>3.1940212859999999</v>
      </c>
      <c r="E40" s="27">
        <v>2.3843528200000002</v>
      </c>
      <c r="F40" s="26"/>
      <c r="G40" s="26">
        <f t="shared" si="7"/>
        <v>1.3175258161483546E-5</v>
      </c>
      <c r="H40" s="8" t="s">
        <v>53</v>
      </c>
      <c r="I40" s="12">
        <v>2.1554169030062395E-3</v>
      </c>
      <c r="J40" s="12">
        <v>1.1966645413744389E-2</v>
      </c>
    </row>
    <row r="41" spans="1:10" x14ac:dyDescent="0.25">
      <c r="A41" s="24" t="s">
        <v>54</v>
      </c>
      <c r="B41" s="25">
        <v>436</v>
      </c>
      <c r="C41" s="25">
        <v>2416</v>
      </c>
      <c r="D41" s="25">
        <f t="shared" si="0"/>
        <v>2852</v>
      </c>
      <c r="E41" s="25">
        <v>87455</v>
      </c>
      <c r="F41" s="26">
        <f>D41/4332</f>
        <v>0.65835641735918748</v>
      </c>
      <c r="G41" s="26">
        <f t="shared" si="7"/>
        <v>0.48325155272638859</v>
      </c>
      <c r="H41" s="8" t="s">
        <v>55</v>
      </c>
      <c r="I41" s="12">
        <v>2.5865002836074874E-2</v>
      </c>
      <c r="J41" s="12">
        <v>2.3313205565765292E-2</v>
      </c>
    </row>
    <row r="42" spans="1:10" ht="15.75" thickBot="1" x14ac:dyDescent="0.3">
      <c r="A42" s="28" t="s">
        <v>50</v>
      </c>
      <c r="B42" s="29">
        <v>1.470000073</v>
      </c>
      <c r="C42" s="29">
        <v>1.4431785509999999</v>
      </c>
      <c r="D42" s="30">
        <f t="shared" si="0"/>
        <v>2.9131786239999999</v>
      </c>
      <c r="E42" s="29">
        <v>2.2614000060000001</v>
      </c>
      <c r="F42" s="31"/>
      <c r="G42" s="31">
        <f t="shared" si="7"/>
        <v>1.249585574564021E-5</v>
      </c>
      <c r="H42" s="8" t="s">
        <v>56</v>
      </c>
      <c r="I42" s="12">
        <v>6.7498581962563808E-2</v>
      </c>
      <c r="J42" s="12">
        <v>5.0912000400055009E-2</v>
      </c>
    </row>
    <row r="43" spans="1:10" ht="15.75" thickTop="1" x14ac:dyDescent="0.25">
      <c r="A43" s="21" t="s">
        <v>57</v>
      </c>
      <c r="B43" s="22">
        <v>1407</v>
      </c>
      <c r="C43" s="22">
        <v>5945</v>
      </c>
      <c r="D43" s="22">
        <f t="shared" si="0"/>
        <v>7352</v>
      </c>
      <c r="E43" s="22">
        <v>263894</v>
      </c>
      <c r="F43" s="23">
        <f>D43/7352</f>
        <v>1</v>
      </c>
      <c r="G43" s="23">
        <f>E43/263894</f>
        <v>1</v>
      </c>
      <c r="H43" s="8" t="s">
        <v>58</v>
      </c>
      <c r="I43" s="12">
        <v>0.12104367555303459</v>
      </c>
      <c r="J43" s="12">
        <v>0.10120141519458925</v>
      </c>
    </row>
    <row r="44" spans="1:10" x14ac:dyDescent="0.25">
      <c r="A44" s="24" t="s">
        <v>59</v>
      </c>
      <c r="B44" s="25">
        <v>169</v>
      </c>
      <c r="C44" s="25">
        <v>611</v>
      </c>
      <c r="D44" s="25">
        <f t="shared" si="0"/>
        <v>780</v>
      </c>
      <c r="E44" s="25">
        <v>30100</v>
      </c>
      <c r="F44" s="26">
        <f t="shared" ref="F44:F50" si="8">D44/8815</f>
        <v>8.8485536018150873E-2</v>
      </c>
      <c r="G44" s="26">
        <f t="shared" ref="G44:G50" si="9">E44/399945</f>
        <v>7.5260348297890967E-2</v>
      </c>
      <c r="H44" s="8" t="s">
        <v>60</v>
      </c>
      <c r="I44" s="12">
        <v>0.13624503686897335</v>
      </c>
      <c r="J44" s="12">
        <v>0.11817874957806698</v>
      </c>
    </row>
    <row r="45" spans="1:10" x14ac:dyDescent="0.25">
      <c r="A45" s="24" t="s">
        <v>61</v>
      </c>
      <c r="B45" s="25">
        <v>169</v>
      </c>
      <c r="C45" s="25">
        <v>862</v>
      </c>
      <c r="D45" s="25">
        <f t="shared" si="0"/>
        <v>1031</v>
      </c>
      <c r="E45" s="25">
        <v>43759</v>
      </c>
      <c r="F45" s="26">
        <f t="shared" si="8"/>
        <v>0.11695972773681225</v>
      </c>
      <c r="G45" s="26">
        <f t="shared" si="9"/>
        <v>0.10941254422483092</v>
      </c>
      <c r="H45" s="8" t="s">
        <v>62</v>
      </c>
      <c r="I45" s="12">
        <v>0.12524106636415203</v>
      </c>
      <c r="J45" s="12">
        <v>0.135443623498231</v>
      </c>
    </row>
    <row r="46" spans="1:10" x14ac:dyDescent="0.25">
      <c r="A46" s="24" t="s">
        <v>63</v>
      </c>
      <c r="B46" s="25">
        <v>258</v>
      </c>
      <c r="C46" s="25">
        <v>1199</v>
      </c>
      <c r="D46" s="25">
        <f t="shared" si="0"/>
        <v>1457</v>
      </c>
      <c r="E46" s="25">
        <v>64960</v>
      </c>
      <c r="F46" s="26">
        <f t="shared" si="8"/>
        <v>0.16528644356211003</v>
      </c>
      <c r="G46" s="26">
        <f t="shared" si="9"/>
        <v>0.16242233307079723</v>
      </c>
      <c r="H46" s="8" t="s">
        <v>64</v>
      </c>
      <c r="I46" s="12">
        <v>0.35598411798071466</v>
      </c>
      <c r="J46" s="12">
        <v>0.21880758604308093</v>
      </c>
    </row>
    <row r="47" spans="1:10" x14ac:dyDescent="0.25">
      <c r="A47" s="24" t="s">
        <v>65</v>
      </c>
      <c r="B47" s="25">
        <v>474</v>
      </c>
      <c r="C47" s="25">
        <v>2012</v>
      </c>
      <c r="D47" s="25">
        <f t="shared" si="0"/>
        <v>2486</v>
      </c>
      <c r="E47" s="25">
        <v>76309</v>
      </c>
      <c r="F47" s="26">
        <f t="shared" si="8"/>
        <v>0.28201928530913217</v>
      </c>
      <c r="G47" s="26">
        <f t="shared" si="9"/>
        <v>0.19079873482603857</v>
      </c>
      <c r="H47" s="8" t="s">
        <v>66</v>
      </c>
      <c r="I47" s="12">
        <v>0.11503119682359614</v>
      </c>
      <c r="J47" s="12">
        <v>0.1370313418094988</v>
      </c>
    </row>
    <row r="48" spans="1:10" x14ac:dyDescent="0.25">
      <c r="A48" s="24" t="s">
        <v>67</v>
      </c>
      <c r="B48" s="25">
        <v>337</v>
      </c>
      <c r="C48" s="25">
        <v>1261</v>
      </c>
      <c r="D48" s="25">
        <f t="shared" si="0"/>
        <v>1598</v>
      </c>
      <c r="E48" s="25">
        <v>48765</v>
      </c>
      <c r="F48" s="26">
        <f t="shared" si="8"/>
        <v>0.18128190584231424</v>
      </c>
      <c r="G48" s="26">
        <f t="shared" si="9"/>
        <v>0.12192926527397517</v>
      </c>
      <c r="H48" s="8" t="s">
        <v>68</v>
      </c>
      <c r="I48" s="12">
        <v>4.310833806012479E-3</v>
      </c>
      <c r="J48" s="12">
        <v>2.7611296553276075E-2</v>
      </c>
    </row>
    <row r="49" spans="1:11" x14ac:dyDescent="0.25">
      <c r="A49" s="24" t="s">
        <v>69</v>
      </c>
      <c r="B49" s="25">
        <v>1239</v>
      </c>
      <c r="C49" s="25">
        <v>5333</v>
      </c>
      <c r="D49" s="25">
        <f t="shared" si="0"/>
        <v>6572</v>
      </c>
      <c r="E49" s="25">
        <v>233794</v>
      </c>
      <c r="F49" s="26">
        <f t="shared" si="8"/>
        <v>0.74554736245036868</v>
      </c>
      <c r="G49" s="26">
        <f t="shared" si="9"/>
        <v>0.58456537773943917</v>
      </c>
      <c r="H49" s="8" t="s">
        <v>70</v>
      </c>
      <c r="I49" s="12">
        <v>1.1117413499716393E-2</v>
      </c>
      <c r="J49" s="12">
        <v>4.7884084061558467E-2</v>
      </c>
    </row>
    <row r="50" spans="1:11" ht="15.75" thickBot="1" x14ac:dyDescent="0.3">
      <c r="A50" s="28" t="s">
        <v>71</v>
      </c>
      <c r="B50" s="30">
        <v>811</v>
      </c>
      <c r="C50" s="30">
        <v>3273</v>
      </c>
      <c r="D50" s="30">
        <f t="shared" si="0"/>
        <v>4084</v>
      </c>
      <c r="E50" s="30">
        <v>125074</v>
      </c>
      <c r="F50" s="31">
        <f t="shared" si="8"/>
        <v>0.46330119115144641</v>
      </c>
      <c r="G50" s="31">
        <f t="shared" si="9"/>
        <v>0.31272800010001373</v>
      </c>
      <c r="H50" s="8" t="s">
        <v>72</v>
      </c>
      <c r="I50" s="12">
        <v>5.6721497447532613E-3</v>
      </c>
      <c r="J50" s="12">
        <v>5.8268011851629602E-2</v>
      </c>
    </row>
    <row r="51" spans="1:11" ht="15.75" thickTop="1" x14ac:dyDescent="0.25">
      <c r="A51" s="21" t="s">
        <v>73</v>
      </c>
      <c r="B51" s="22">
        <v>652</v>
      </c>
      <c r="C51" s="22">
        <v>3681</v>
      </c>
      <c r="D51" s="22">
        <f t="shared" si="0"/>
        <v>4333</v>
      </c>
      <c r="E51" s="22">
        <v>168383</v>
      </c>
      <c r="F51" s="23">
        <f>D51/4333</f>
        <v>1</v>
      </c>
      <c r="G51" s="23">
        <f>E51/168383</f>
        <v>1</v>
      </c>
      <c r="H51" s="8" t="s">
        <v>74</v>
      </c>
      <c r="I51" s="12">
        <v>2.9835507657402154E-2</v>
      </c>
      <c r="J51" s="12">
        <v>6.9382040030504188E-2</v>
      </c>
    </row>
    <row r="52" spans="1:11" x14ac:dyDescent="0.25">
      <c r="A52" s="24" t="s">
        <v>75</v>
      </c>
      <c r="B52" s="25">
        <v>206</v>
      </c>
      <c r="C52" s="25">
        <v>1051</v>
      </c>
      <c r="D52" s="25">
        <f t="shared" si="0"/>
        <v>1257</v>
      </c>
      <c r="E52" s="25">
        <v>76076</v>
      </c>
      <c r="F52" s="26">
        <f>D52/4333</f>
        <v>0.2900992384029541</v>
      </c>
      <c r="G52" s="26">
        <f>E52/168383</f>
        <v>0.45180332931471706</v>
      </c>
      <c r="I52" s="12">
        <f>SUM(I40:I51)</f>
        <v>1</v>
      </c>
    </row>
    <row r="53" spans="1:11" x14ac:dyDescent="0.25">
      <c r="A53" s="24" t="s">
        <v>76</v>
      </c>
      <c r="B53" s="25">
        <v>22</v>
      </c>
      <c r="C53" s="25">
        <v>142</v>
      </c>
      <c r="D53" s="25">
        <f t="shared" si="0"/>
        <v>164</v>
      </c>
      <c r="E53" s="25">
        <v>40185</v>
      </c>
      <c r="F53" s="26">
        <f t="shared" ref="F53:F62" si="10">D53/4333</f>
        <v>3.7849065312716361E-2</v>
      </c>
      <c r="G53" s="26">
        <f t="shared" ref="G53:G62" si="11">E53/168383</f>
        <v>0.23865235801713949</v>
      </c>
    </row>
    <row r="54" spans="1:11" x14ac:dyDescent="0.25">
      <c r="A54" s="24" t="s">
        <v>77</v>
      </c>
      <c r="B54" s="25">
        <v>177</v>
      </c>
      <c r="C54" s="25">
        <v>930</v>
      </c>
      <c r="D54" s="25">
        <f t="shared" si="0"/>
        <v>1107</v>
      </c>
      <c r="E54" s="25">
        <v>50649</v>
      </c>
      <c r="F54" s="26">
        <f t="shared" si="10"/>
        <v>0.25548119086083543</v>
      </c>
      <c r="G54" s="26">
        <f t="shared" si="11"/>
        <v>0.30079639868632818</v>
      </c>
    </row>
    <row r="55" spans="1:11" x14ac:dyDescent="0.25">
      <c r="A55" s="24" t="s">
        <v>76</v>
      </c>
      <c r="B55" s="25">
        <v>15</v>
      </c>
      <c r="C55" s="25">
        <v>116</v>
      </c>
      <c r="D55" s="25">
        <f t="shared" si="0"/>
        <v>131</v>
      </c>
      <c r="E55" s="25">
        <v>22527</v>
      </c>
      <c r="F55" s="26">
        <f t="shared" si="10"/>
        <v>3.0233094853450264E-2</v>
      </c>
      <c r="G55" s="26">
        <f t="shared" si="11"/>
        <v>0.13378428938788359</v>
      </c>
    </row>
    <row r="56" spans="1:11" x14ac:dyDescent="0.25">
      <c r="A56" s="24" t="s">
        <v>78</v>
      </c>
      <c r="B56" s="25">
        <v>29</v>
      </c>
      <c r="C56" s="25">
        <v>121</v>
      </c>
      <c r="D56" s="25">
        <f t="shared" si="0"/>
        <v>150</v>
      </c>
      <c r="E56" s="25">
        <v>25427</v>
      </c>
      <c r="F56" s="26">
        <f t="shared" si="10"/>
        <v>3.4618047542118627E-2</v>
      </c>
      <c r="G56" s="26">
        <f t="shared" si="11"/>
        <v>0.15100693062838885</v>
      </c>
      <c r="I56" t="s">
        <v>79</v>
      </c>
      <c r="J56" t="s">
        <v>4</v>
      </c>
    </row>
    <row r="57" spans="1:11" x14ac:dyDescent="0.25">
      <c r="A57" s="24" t="s">
        <v>76</v>
      </c>
      <c r="B57" s="25">
        <v>7</v>
      </c>
      <c r="C57" s="25">
        <v>26</v>
      </c>
      <c r="D57" s="25">
        <f t="shared" si="0"/>
        <v>33</v>
      </c>
      <c r="E57" s="25">
        <v>17659</v>
      </c>
      <c r="F57" s="26">
        <f t="shared" si="10"/>
        <v>7.6159704592660971E-3</v>
      </c>
      <c r="G57" s="26">
        <f t="shared" si="11"/>
        <v>0.104874007471063</v>
      </c>
      <c r="H57" t="s">
        <v>80</v>
      </c>
      <c r="I57" s="12">
        <v>0.2900992384029541</v>
      </c>
      <c r="J57" s="12">
        <v>0.45180332931471706</v>
      </c>
      <c r="K57" s="6"/>
    </row>
    <row r="58" spans="1:11" x14ac:dyDescent="0.25">
      <c r="A58" s="24" t="s">
        <v>81</v>
      </c>
      <c r="B58" s="25">
        <v>446</v>
      </c>
      <c r="C58" s="25">
        <v>2630</v>
      </c>
      <c r="D58" s="25">
        <f t="shared" si="0"/>
        <v>3076</v>
      </c>
      <c r="E58" s="25">
        <v>92307</v>
      </c>
      <c r="F58" s="26">
        <f t="shared" si="10"/>
        <v>0.70990076159704596</v>
      </c>
      <c r="G58" s="26">
        <f t="shared" si="11"/>
        <v>0.54819667068528299</v>
      </c>
      <c r="H58" t="s">
        <v>82</v>
      </c>
      <c r="I58" s="12">
        <v>0.70990076159704596</v>
      </c>
      <c r="J58" s="12">
        <v>0.54819667068528299</v>
      </c>
      <c r="K58" s="6"/>
    </row>
    <row r="59" spans="1:11" x14ac:dyDescent="0.25">
      <c r="A59" s="24" t="s">
        <v>83</v>
      </c>
      <c r="B59" s="25">
        <v>365</v>
      </c>
      <c r="C59" s="25">
        <v>2171</v>
      </c>
      <c r="D59" s="25">
        <f t="shared" si="0"/>
        <v>2536</v>
      </c>
      <c r="E59" s="25">
        <v>67108</v>
      </c>
      <c r="F59" s="26">
        <f t="shared" si="10"/>
        <v>0.58527579044541889</v>
      </c>
      <c r="G59" s="26">
        <f t="shared" si="11"/>
        <v>0.39854379598890627</v>
      </c>
      <c r="I59" s="6"/>
      <c r="K59" s="6"/>
    </row>
    <row r="60" spans="1:11" x14ac:dyDescent="0.25">
      <c r="A60" s="24" t="s">
        <v>84</v>
      </c>
      <c r="B60" s="25">
        <v>61</v>
      </c>
      <c r="C60" s="25">
        <v>307</v>
      </c>
      <c r="D60" s="25">
        <f t="shared" si="0"/>
        <v>368</v>
      </c>
      <c r="E60" s="25">
        <v>13493</v>
      </c>
      <c r="F60" s="26">
        <f t="shared" si="10"/>
        <v>8.4929609969997696E-2</v>
      </c>
      <c r="G60" s="26">
        <f t="shared" si="11"/>
        <v>8.0132792502806097E-2</v>
      </c>
    </row>
    <row r="61" spans="1:11" x14ac:dyDescent="0.25">
      <c r="A61" s="24" t="s">
        <v>85</v>
      </c>
      <c r="B61" s="25">
        <v>22</v>
      </c>
      <c r="C61" s="25">
        <v>142</v>
      </c>
      <c r="D61" s="25">
        <f t="shared" si="0"/>
        <v>164</v>
      </c>
      <c r="E61" s="25">
        <v>40702</v>
      </c>
      <c r="F61" s="26">
        <f t="shared" si="10"/>
        <v>3.7849065312716361E-2</v>
      </c>
      <c r="G61" s="26">
        <f t="shared" si="11"/>
        <v>0.24172273923139509</v>
      </c>
    </row>
    <row r="62" spans="1:11" ht="15.75" thickBot="1" x14ac:dyDescent="0.3">
      <c r="A62" s="28" t="s">
        <v>86</v>
      </c>
      <c r="B62" s="30">
        <v>110</v>
      </c>
      <c r="C62" s="30">
        <v>546</v>
      </c>
      <c r="D62" s="30">
        <f t="shared" si="0"/>
        <v>656</v>
      </c>
      <c r="E62" s="30">
        <v>25878</v>
      </c>
      <c r="F62" s="26">
        <f t="shared" si="10"/>
        <v>0.15139626125086544</v>
      </c>
      <c r="G62" s="26">
        <f t="shared" si="11"/>
        <v>0.15368534828337777</v>
      </c>
    </row>
    <row r="63" spans="1:11" ht="15.75" thickTop="1" x14ac:dyDescent="0.25">
      <c r="A63" s="21" t="s">
        <v>87</v>
      </c>
      <c r="B63" s="22">
        <v>720</v>
      </c>
      <c r="C63" s="22">
        <v>3726</v>
      </c>
      <c r="D63" s="22">
        <f t="shared" si="0"/>
        <v>4446</v>
      </c>
      <c r="E63" s="22">
        <v>180078</v>
      </c>
      <c r="F63" s="23">
        <f>D63/4446</f>
        <v>1</v>
      </c>
      <c r="G63" s="23">
        <f>E63/180078</f>
        <v>1</v>
      </c>
    </row>
    <row r="64" spans="1:11" x14ac:dyDescent="0.25">
      <c r="A64" s="24" t="s">
        <v>88</v>
      </c>
      <c r="B64" s="25">
        <v>2</v>
      </c>
      <c r="C64" s="25">
        <v>0</v>
      </c>
      <c r="D64" s="25">
        <f t="shared" si="0"/>
        <v>2</v>
      </c>
      <c r="E64" s="25">
        <v>63578</v>
      </c>
      <c r="F64" s="26">
        <f>D64/4446</f>
        <v>4.4984255510571302E-4</v>
      </c>
      <c r="G64" s="26">
        <f>E64/180078</f>
        <v>0.35305811925943203</v>
      </c>
    </row>
    <row r="65" spans="1:10" x14ac:dyDescent="0.25">
      <c r="A65" s="24" t="s">
        <v>89</v>
      </c>
      <c r="B65" s="25">
        <v>1</v>
      </c>
      <c r="C65" s="25">
        <v>2</v>
      </c>
      <c r="D65" s="25">
        <f t="shared" si="0"/>
        <v>3</v>
      </c>
      <c r="E65" s="25">
        <v>12486</v>
      </c>
      <c r="F65" s="26">
        <f t="shared" ref="F65:F70" si="12">D65/4446</f>
        <v>6.7476383265856947E-4</v>
      </c>
      <c r="G65" s="26">
        <f t="shared" ref="G65:G69" si="13">E65/180078</f>
        <v>6.9336620797654347E-2</v>
      </c>
    </row>
    <row r="66" spans="1:10" x14ac:dyDescent="0.25">
      <c r="A66" s="24" t="s">
        <v>90</v>
      </c>
      <c r="B66" s="25">
        <v>0</v>
      </c>
      <c r="C66" s="25">
        <v>0</v>
      </c>
      <c r="D66" s="25">
        <f t="shared" si="0"/>
        <v>0</v>
      </c>
      <c r="E66" s="25">
        <v>23568</v>
      </c>
      <c r="F66" s="26">
        <f t="shared" si="12"/>
        <v>0</v>
      </c>
      <c r="G66" s="26">
        <f t="shared" si="13"/>
        <v>0.13087662013127643</v>
      </c>
      <c r="I66" s="32" t="s">
        <v>79</v>
      </c>
      <c r="J66" s="32" t="s">
        <v>6</v>
      </c>
    </row>
    <row r="67" spans="1:10" x14ac:dyDescent="0.25">
      <c r="A67" s="24" t="s">
        <v>91</v>
      </c>
      <c r="B67" s="25">
        <v>391</v>
      </c>
      <c r="C67" s="25">
        <v>1151</v>
      </c>
      <c r="D67" s="25">
        <f>B67+C67</f>
        <v>1542</v>
      </c>
      <c r="E67" s="25">
        <v>13820</v>
      </c>
      <c r="F67" s="26">
        <f t="shared" si="12"/>
        <v>0.34682860998650472</v>
      </c>
      <c r="G67" s="26">
        <f t="shared" si="13"/>
        <v>7.6744521818323169E-2</v>
      </c>
      <c r="H67" s="33" t="s">
        <v>92</v>
      </c>
      <c r="I67" s="34">
        <v>0.55768576290414063</v>
      </c>
      <c r="J67" s="34">
        <v>0.60273787645801302</v>
      </c>
    </row>
    <row r="68" spans="1:10" x14ac:dyDescent="0.25">
      <c r="A68" s="24" t="s">
        <v>93</v>
      </c>
      <c r="B68" s="25">
        <v>223</v>
      </c>
      <c r="C68" s="25">
        <v>675</v>
      </c>
      <c r="D68" s="25">
        <f>B68+C68</f>
        <v>898</v>
      </c>
      <c r="E68" s="25">
        <v>6947</v>
      </c>
      <c r="F68" s="26">
        <f t="shared" si="12"/>
        <v>0.20197930724246513</v>
      </c>
      <c r="G68" s="26">
        <f t="shared" si="13"/>
        <v>3.8577727429225113E-2</v>
      </c>
      <c r="H68" s="35" t="s">
        <v>17</v>
      </c>
      <c r="I68" s="34">
        <v>0.21315938740782756</v>
      </c>
      <c r="J68" s="34">
        <v>0.17983722761879758</v>
      </c>
    </row>
    <row r="69" spans="1:10" x14ac:dyDescent="0.25">
      <c r="A69" s="24" t="s">
        <v>94</v>
      </c>
      <c r="B69" s="25">
        <v>100</v>
      </c>
      <c r="C69" s="25">
        <v>1881</v>
      </c>
      <c r="D69" s="25">
        <f>B69+C69</f>
        <v>1981</v>
      </c>
      <c r="E69" s="25">
        <v>58943</v>
      </c>
      <c r="F69" s="26">
        <f t="shared" si="12"/>
        <v>0.44556905083220871</v>
      </c>
      <c r="G69" s="26">
        <f t="shared" si="13"/>
        <v>0.32731927275958195</v>
      </c>
      <c r="H69" s="35" t="s">
        <v>95</v>
      </c>
      <c r="I69" s="34">
        <v>4.2994895065229723E-2</v>
      </c>
      <c r="J69" s="34">
        <v>9.9653702384077808E-2</v>
      </c>
    </row>
    <row r="70" spans="1:10" ht="15.75" thickBot="1" x14ac:dyDescent="0.3">
      <c r="A70" s="28" t="s">
        <v>96</v>
      </c>
      <c r="B70" s="30">
        <v>3</v>
      </c>
      <c r="C70" s="30">
        <v>17</v>
      </c>
      <c r="D70" s="30">
        <f>B70+C70</f>
        <v>20</v>
      </c>
      <c r="E70" s="30">
        <v>736</v>
      </c>
      <c r="F70" s="31">
        <f t="shared" si="12"/>
        <v>4.49842555105713E-3</v>
      </c>
      <c r="G70" s="31">
        <f>E70/180078</f>
        <v>4.0871178045069362E-3</v>
      </c>
      <c r="H70" s="35" t="s">
        <v>19</v>
      </c>
      <c r="I70" s="34">
        <v>0.13511060692002269</v>
      </c>
      <c r="J70" s="34">
        <v>6.0268286889447298E-2</v>
      </c>
    </row>
    <row r="71" spans="1:10" ht="15.75" thickTop="1" x14ac:dyDescent="0.25">
      <c r="A71" t="s">
        <v>97</v>
      </c>
      <c r="B71" s="6">
        <v>547</v>
      </c>
      <c r="C71" s="6">
        <v>3008</v>
      </c>
      <c r="D71" s="6">
        <f>B71+C71</f>
        <v>3555</v>
      </c>
      <c r="E71" s="6">
        <v>153023</v>
      </c>
      <c r="F71" s="7">
        <f t="shared" si="6"/>
        <v>0.71543570134835988</v>
      </c>
      <c r="G71" s="7">
        <f t="shared" si="7"/>
        <v>0.84556174435824327</v>
      </c>
      <c r="H71" s="35" t="s">
        <v>23</v>
      </c>
      <c r="I71" s="34">
        <v>2.6091888825865002E-2</v>
      </c>
      <c r="J71" s="34">
        <v>4.370350923251947E-2</v>
      </c>
    </row>
    <row r="72" spans="1:10" x14ac:dyDescent="0.25">
      <c r="H72" s="35" t="s">
        <v>25</v>
      </c>
      <c r="I72" s="34">
        <v>1.7129892229154849E-2</v>
      </c>
      <c r="J72" s="34">
        <v>1.1534085936816312E-2</v>
      </c>
    </row>
    <row r="73" spans="1:10" x14ac:dyDescent="0.25">
      <c r="F73" s="11"/>
      <c r="G73" s="11"/>
      <c r="H73" s="33" t="s">
        <v>98</v>
      </c>
      <c r="I73" s="34">
        <v>7.8275666477595016E-3</v>
      </c>
      <c r="J73" s="34">
        <v>2.2653114803285451E-3</v>
      </c>
    </row>
    <row r="79" spans="1:10" x14ac:dyDescent="0.25">
      <c r="D79" s="3"/>
      <c r="E79" s="3"/>
    </row>
    <row r="80" spans="1:10" x14ac:dyDescent="0.25">
      <c r="B80" t="s">
        <v>99</v>
      </c>
      <c r="C80" t="s">
        <v>0</v>
      </c>
      <c r="D80" s="3" t="s">
        <v>41</v>
      </c>
      <c r="E80" s="3" t="s">
        <v>42</v>
      </c>
    </row>
    <row r="81" spans="2:6" x14ac:dyDescent="0.25">
      <c r="B81" t="s">
        <v>100</v>
      </c>
      <c r="C81" t="s">
        <v>2</v>
      </c>
      <c r="D81" s="3">
        <v>6273</v>
      </c>
      <c r="E81" s="3">
        <v>706</v>
      </c>
    </row>
    <row r="82" spans="2:6" x14ac:dyDescent="0.25">
      <c r="B82" t="s">
        <v>100</v>
      </c>
      <c r="C82" t="s">
        <v>1</v>
      </c>
      <c r="D82" s="3">
        <v>1379</v>
      </c>
      <c r="E82" s="3">
        <v>108</v>
      </c>
    </row>
    <row r="83" spans="2:6" x14ac:dyDescent="0.25">
      <c r="C83" t="s">
        <v>101</v>
      </c>
      <c r="D83">
        <f>D81+D82</f>
        <v>7652</v>
      </c>
      <c r="E83">
        <f>E81+E82</f>
        <v>814</v>
      </c>
      <c r="F83">
        <f>E83/D83</f>
        <v>0.10637741766858337</v>
      </c>
    </row>
    <row r="84" spans="2:6" x14ac:dyDescent="0.25">
      <c r="B84" t="s">
        <v>102</v>
      </c>
      <c r="C84" t="s">
        <v>4</v>
      </c>
      <c r="D84" s="3">
        <v>395513</v>
      </c>
      <c r="E84" s="3">
        <v>42669</v>
      </c>
      <c r="F84">
        <f>E84/D84</f>
        <v>0.10788267389441054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Downtown</vt:lpstr>
    </vt:vector>
  </TitlesOfParts>
  <Company>City of Minneapolis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Thompson</dc:creator>
  <cp:lastModifiedBy>Christie Hantge</cp:lastModifiedBy>
  <dcterms:created xsi:type="dcterms:W3CDTF">2017-07-21T14:43:17Z</dcterms:created>
  <dcterms:modified xsi:type="dcterms:W3CDTF">2017-08-26T15:37:20Z</dcterms:modified>
</cp:coreProperties>
</file>